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F:\INVESTICNI\VEŘEJNÉ ZAKÁZKY\2025\CHODNÍKY PŘÍBRAMSKÁ\"/>
    </mc:Choice>
  </mc:AlternateContent>
  <xr:revisionPtr revIDLastSave="0" documentId="8_{B94F4577-A2BB-4A5C-8742-02A2B6AC5D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6" r:id="rId1"/>
    <sheet name="001" sheetId="3" r:id="rId2"/>
    <sheet name="101" sheetId="4" r:id="rId3"/>
    <sheet name="401" sheetId="5" r:id="rId4"/>
    <sheet name="Seznam figur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5" l="1"/>
  <c r="O93" i="5" s="1"/>
  <c r="O89" i="5"/>
  <c r="I89" i="5"/>
  <c r="I85" i="5"/>
  <c r="O85" i="5" s="1"/>
  <c r="I81" i="5"/>
  <c r="O81" i="5" s="1"/>
  <c r="I77" i="5"/>
  <c r="O77" i="5" s="1"/>
  <c r="O73" i="5"/>
  <c r="I73" i="5"/>
  <c r="I69" i="5"/>
  <c r="O69" i="5" s="1"/>
  <c r="I65" i="5"/>
  <c r="O65" i="5" s="1"/>
  <c r="I61" i="5"/>
  <c r="O61" i="5" s="1"/>
  <c r="O57" i="5"/>
  <c r="I57" i="5"/>
  <c r="I53" i="5"/>
  <c r="O53" i="5" s="1"/>
  <c r="I49" i="5"/>
  <c r="O49" i="5" s="1"/>
  <c r="I44" i="5"/>
  <c r="I39" i="5" s="1"/>
  <c r="I40" i="5"/>
  <c r="O40" i="5" s="1"/>
  <c r="I34" i="5"/>
  <c r="I35" i="5"/>
  <c r="O35" i="5" s="1"/>
  <c r="I30" i="5"/>
  <c r="O30" i="5" s="1"/>
  <c r="I26" i="5"/>
  <c r="O26" i="5" s="1"/>
  <c r="I22" i="5"/>
  <c r="O22" i="5" s="1"/>
  <c r="I18" i="5"/>
  <c r="O18" i="5" s="1"/>
  <c r="I8" i="5"/>
  <c r="O13" i="5"/>
  <c r="I13" i="5"/>
  <c r="I9" i="5"/>
  <c r="O9" i="5" s="1"/>
  <c r="I139" i="4"/>
  <c r="O139" i="4" s="1"/>
  <c r="O135" i="4"/>
  <c r="I135" i="4"/>
  <c r="I131" i="4"/>
  <c r="O131" i="4" s="1"/>
  <c r="I127" i="4"/>
  <c r="O127" i="4" s="1"/>
  <c r="I123" i="4"/>
  <c r="I122" i="4" s="1"/>
  <c r="I65" i="4"/>
  <c r="I118" i="4"/>
  <c r="O118" i="4" s="1"/>
  <c r="I114" i="4"/>
  <c r="O114" i="4" s="1"/>
  <c r="I110" i="4"/>
  <c r="O110" i="4" s="1"/>
  <c r="I106" i="4"/>
  <c r="O106" i="4" s="1"/>
  <c r="I102" i="4"/>
  <c r="O102" i="4" s="1"/>
  <c r="I98" i="4"/>
  <c r="O98" i="4" s="1"/>
  <c r="I94" i="4"/>
  <c r="O94" i="4" s="1"/>
  <c r="I90" i="4"/>
  <c r="O90" i="4" s="1"/>
  <c r="I86" i="4"/>
  <c r="O86" i="4" s="1"/>
  <c r="I82" i="4"/>
  <c r="O82" i="4" s="1"/>
  <c r="I78" i="4"/>
  <c r="O78" i="4" s="1"/>
  <c r="I74" i="4"/>
  <c r="O74" i="4" s="1"/>
  <c r="I70" i="4"/>
  <c r="O70" i="4" s="1"/>
  <c r="I66" i="4"/>
  <c r="O66" i="4" s="1"/>
  <c r="I61" i="4"/>
  <c r="O61" i="4" s="1"/>
  <c r="O58" i="4"/>
  <c r="I58" i="4"/>
  <c r="I54" i="4"/>
  <c r="O54" i="4" s="1"/>
  <c r="I50" i="4"/>
  <c r="O50" i="4" s="1"/>
  <c r="I46" i="4"/>
  <c r="O46" i="4" s="1"/>
  <c r="O42" i="4"/>
  <c r="I42" i="4"/>
  <c r="I38" i="4"/>
  <c r="O38" i="4" s="1"/>
  <c r="I34" i="4"/>
  <c r="O34" i="4" s="1"/>
  <c r="I30" i="4"/>
  <c r="I21" i="4" s="1"/>
  <c r="O26" i="4"/>
  <c r="I26" i="4"/>
  <c r="I22" i="4"/>
  <c r="O22" i="4" s="1"/>
  <c r="I17" i="4"/>
  <c r="O17" i="4" s="1"/>
  <c r="I13" i="4"/>
  <c r="I8" i="4" s="1"/>
  <c r="I3" i="4" s="1"/>
  <c r="C11" i="6" s="1"/>
  <c r="I9" i="4"/>
  <c r="O9" i="4" s="1"/>
  <c r="I22" i="3"/>
  <c r="O22" i="3" s="1"/>
  <c r="I19" i="3"/>
  <c r="O19" i="3" s="1"/>
  <c r="I16" i="3"/>
  <c r="O16" i="3" s="1"/>
  <c r="O12" i="3"/>
  <c r="I12" i="3"/>
  <c r="I9" i="3"/>
  <c r="I8" i="3" s="1"/>
  <c r="I3" i="3" s="1"/>
  <c r="C10" i="6" s="1"/>
  <c r="D12" i="6" l="1"/>
  <c r="O44" i="5"/>
  <c r="I17" i="5"/>
  <c r="I3" i="5" s="1"/>
  <c r="C12" i="6" s="1"/>
  <c r="O13" i="4"/>
  <c r="D11" i="6" s="1"/>
  <c r="E11" i="6" s="1"/>
  <c r="O30" i="4"/>
  <c r="O123" i="4"/>
  <c r="O9" i="3"/>
  <c r="D10" i="6" s="1"/>
  <c r="E10" i="6" s="1"/>
  <c r="I48" i="5"/>
  <c r="C7" i="6" l="1"/>
  <c r="E12" i="6"/>
  <c r="C6" i="6"/>
</calcChain>
</file>

<file path=xl/sharedStrings.xml><?xml version="1.0" encoding="utf-8"?>
<sst xmlns="http://schemas.openxmlformats.org/spreadsheetml/2006/main" count="842" uniqueCount="287">
  <si>
    <t>EstiCon</t>
  </si>
  <si>
    <t xml:space="preserve">Firma: </t>
  </si>
  <si>
    <t>Rekapitulace ceny</t>
  </si>
  <si>
    <t>Stavba: 23058 - Chodníky Příbramská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</si>
  <si>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</si>
  <si>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</si>
  <si>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</si>
  <si>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</si>
  <si>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</si>
  <si>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</si>
  <si>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</si>
  <si>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001</t>
  </si>
  <si>
    <t>VRN</t>
  </si>
  <si>
    <t>101</t>
  </si>
  <si>
    <t>Chodníky</t>
  </si>
  <si>
    <t>401</t>
  </si>
  <si>
    <t>Veřejné osvětlení</t>
  </si>
  <si>
    <t>Soupis prací objektu</t>
  </si>
  <si>
    <t>S</t>
  </si>
  <si>
    <t>Stavba:</t>
  </si>
  <si>
    <t>23058</t>
  </si>
  <si>
    <t>Chodníky Příbramská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</si>
  <si>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</si>
  <si>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</si>
  <si>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</si>
  <si>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</si>
  <si>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</si>
  <si>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</si>
  <si>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</si>
  <si>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</si>
  <si>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</si>
  <si>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</si>
  <si>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</si>
  <si>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</si>
  <si>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</si>
  <si>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</si>
  <si>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</si>
  <si>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</si>
  <si>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</si>
  <si>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</si>
  <si>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</si>
  <si>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</si>
  <si>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</si>
  <si>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OTSKP ~ 2025</t>
  </si>
  <si>
    <t>PP</t>
  </si>
  <si>
    <t>Vytýčení inženýrských sítí a případné zajištění ochrany inženýrských sítí</t>
  </si>
  <si>
    <t>TS</t>
  </si>
  <si>
    <t>zahrnuje veškeré náklady spojené s objednatelem požadovanými zařízeními</t>
  </si>
  <si>
    <t>02910</t>
  </si>
  <si>
    <t>OSTATNÍ POŽADAVKY - ZEMĚMĚŘIČSKÁ MĚŘENÍ</t>
  </si>
  <si>
    <t>Zajištění vytýčení stavby a zaměření skutečného provedení</t>
  </si>
  <si>
    <t>VV</t>
  </si>
  <si>
    <t>1 = 1,000 [A]</t>
  </si>
  <si>
    <t>zahrnuje veškeré náklady spojené s objednatelem požadovanými pracemi, 
- pro stanovení orientační investorské ceny určete jednotkovou cenu jako 1% odhadované ceny stavby</t>
  </si>
  <si>
    <t>02944</t>
  </si>
  <si>
    <t>OSTAT POŽADAVKY - DOKUMENTACE SKUTEČ PROVEDENÍ V DIGIT FORMĚ</t>
  </si>
  <si>
    <t>zahrnuje veškeré náklady spojené s objednatelem požadovanými pracemi</t>
  </si>
  <si>
    <t>02950</t>
  </si>
  <si>
    <t>OSTATNÍ POŽADAVKY - POSUDKY, KONTROLY, REVIZNÍ ZPRÁVY</t>
  </si>
  <si>
    <t>Položka obsahuje všechny potřebné zkoušky zemní pláně dle ČSN 736133, např. únosnost zemní pláně. Četnost zkoušek je dle ČSN 736133 1 x 100 bm běžného dopravního pásu.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</si>
  <si>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</si>
  <si>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</si>
  <si>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</si>
  <si>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015111</t>
  </si>
  <si>
    <t>POPLATKY ZA LIKVIDACŮ ODPADŮ NEKONTAMINOVANÝCH - 17 05 04  VYTĚŽENÉ ZEMINY A HORNINY -  I. TŘÍDA TĚŽITELNOSTI</t>
  </si>
  <si>
    <t>T</t>
  </si>
  <si>
    <t>vykopané štěrkové vrstvy 94*2 = 188,000 [A]_x000D_
vykopaná zemina 58*1,9 = 110,200 [B]_x000D_
Celkové množství = 298,200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</si>
  <si>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</si>
  <si>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</si>
  <si>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>POPLATKY ZA LIKVIDACŮ ODPADŮ NEKONTAMINOVANÝCH - 17 03 02  VYBOURANÝ ASFALTOVÝ BETON BEZ DEHTU</t>
  </si>
  <si>
    <t>52,5*2,4 = 126,000 [A]_x000D_
Celkové množství = 126,000</t>
  </si>
  <si>
    <t>015140</t>
  </si>
  <si>
    <t>POPLATKY ZA LIKVIDACŮ ODPADŮ NEKONTAMINOVANÝCH - 17 01 01  BETON Z DEMOLIC OBJEKTŮ, ZÁKLADŮ TV</t>
  </si>
  <si>
    <t>silniční obrubníky 99*80,6/1000 = 7,979 [B]_x000D_
záhonové obrubníky 26*21,8/1000 = 0,567 [C]_x000D_
Celkové množství = 8,546</t>
  </si>
  <si>
    <t>1</t>
  </si>
  <si>
    <t>Zemní práce</t>
  </si>
  <si>
    <t>113137</t>
  </si>
  <si>
    <t>ODSTRANĚNÍ KRYTU ZPEVNĚNÝCH PLOCH S ASFALT POJIVEM, ODVOZ DO 16KM</t>
  </si>
  <si>
    <t>M3</t>
  </si>
  <si>
    <t>vozovka 315*0,15 = 47,250 [A]_x000D_
chodníky (105)*0,05 = 5,250 [B]_x000D_
Celkové množství = 52,500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</si>
  <si>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</si>
  <si>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113187</t>
  </si>
  <si>
    <t>ODSTRANĚNÍ KRYTU ZPEVNĚNÝCH PLOCH Z DLAŽDIC, ODVOZ DO 16KM</t>
  </si>
  <si>
    <t>bourání chodníků (145)*0,1 = 14,500 [A]_x000D_
Celkové množství = 14,500</t>
  </si>
  <si>
    <t>113327</t>
  </si>
  <si>
    <t>ODSTRAN PODKL ZPEVNĚNÝCH PLOCH Z KAMENIVA NESTMEL, ODVOZ DO 16KM</t>
  </si>
  <si>
    <t>vozovky 220*0,2 = 44,000 [A]_x000D_
chodníky (105+145)*0,2 = 50,000 [B]_x000D_
Celkové množství = 94,000</t>
  </si>
  <si>
    <t>113514</t>
  </si>
  <si>
    <t>ODSTRANĚNÍ ZÁHONOVÝCH OBRUBNÍKŮ, ODVOZ DO 5KM</t>
  </si>
  <si>
    <t>M</t>
  </si>
  <si>
    <t>15+4+7 = 26,000 [A]</t>
  </si>
  <si>
    <t>113524</t>
  </si>
  <si>
    <t>ODSTRANENÍ CHODNÍKOVÝCH A SILNICNÍCH OBRUBNÍKU BETONOVÝCH, ODVOZ DO 5KM</t>
  </si>
  <si>
    <t>99 = 99,000 [A]_x000D_
Celkové množství = 99,000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</si>
  <si>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</si>
  <si>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113534</t>
  </si>
  <si>
    <t>ODSTRANĚNÍ CHODNÍKOVÝCH KAMENNÝCH OBRUBNÍKŮ, ODVOZ DO 5KM</t>
  </si>
  <si>
    <t>19 = 19,000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</si>
  <si>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</si>
  <si>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122837</t>
  </si>
  <si>
    <t>ODKOPÁVKY A PROKOPÁVKY OBECNÉ TŘ. II, ODVOZ DO 16KM</t>
  </si>
  <si>
    <t>Odkop pro stavbu komunikace</t>
  </si>
  <si>
    <t>285*0,2 = 57,000 [A]_x000D_
Celkové množství = 57,000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</si>
  <si>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</si>
  <si>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</si>
  <si>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</si>
  <si>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15 = 15,000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</si>
  <si>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</si>
  <si>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</si>
  <si>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</si>
  <si>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</si>
  <si>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vozovky 260 = 260,000 [A]_x000D_
chodníky 473 = 473,000 [B]_x000D_
Celkové množství = 733,000</t>
  </si>
  <si>
    <t>položka zahrnuje úpravu pláně včetně vyrovnání výškových rozdílů. Míru zhutnění určuje projekt.</t>
  </si>
  <si>
    <t>18232A</t>
  </si>
  <si>
    <t>ROZPROSTŘENÍ NAKUPOVANÉ ORNICE V ROVINĚ V TL. DO 0,15 M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</si>
  <si>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</si>
  <si>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</si>
  <si>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</si>
  <si>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19 = 19,000 [A]_x000D_
Celkové množství = 19,000</t>
  </si>
  <si>
    <t>Položka zahrnuje:
- dodání předepsané travní směsi, její výsev na ornici, zalévání, první pokosení, to vše bez ohledu na sklon terénu
Položka nezahrnuje:
- x</t>
  </si>
  <si>
    <t>5</t>
  </si>
  <si>
    <t>Komunikace</t>
  </si>
  <si>
    <t>56143G</t>
  </si>
  <si>
    <t>SMĚSI Z KAMENIVA STMELENÉ CEMENTEM  SC C 8/10 TL. DO 150MM</t>
  </si>
  <si>
    <t>82 = 82,000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</si>
  <si>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</si>
  <si>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</si>
  <si>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</si>
  <si>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Podklad pod chodníky</t>
  </si>
  <si>
    <t>Chodníky 440+33 = 473,000 [A]_x000D_
Celkové množství = 473,000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</si>
  <si>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</si>
  <si>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</si>
  <si>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</si>
  <si>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Parkovací stání</t>
  </si>
  <si>
    <t>Vozovka 82 = 82,000 [A]_x000D_
vjezdy 178 = 178,000 [B]_x000D_
Celkové množství = 260,000</t>
  </si>
  <si>
    <t>572123</t>
  </si>
  <si>
    <t>INFILTRAČNÍ POSTŘIK Z EMULZE DO 1,0KG/M2</t>
  </si>
  <si>
    <t>82 = 82,000 [A]_x000D_
Celkové množství = 82,000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</si>
  <si>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</si>
  <si>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</si>
  <si>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</si>
  <si>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574A31</t>
  </si>
  <si>
    <t>ASFALTOVÝ BETON PRO OBRUSNÉ VRSTVY ACO 8 TL. 40MM</t>
  </si>
  <si>
    <t>33 = 33,000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</si>
  <si>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</si>
  <si>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</si>
  <si>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 TL. 40MM</t>
  </si>
  <si>
    <t>574C56</t>
  </si>
  <si>
    <t>ASFALTOVÝ BETON PRO LOŽNÍ VRSTVY ACL 16+, 16S TL. 60MM</t>
  </si>
  <si>
    <t>82 = 82,000 [A]_x000D_
Podklad chodníky 33 = 33,000 [B]_x000D_
Celkové množství = 115,000</t>
  </si>
  <si>
    <t>574E46</t>
  </si>
  <si>
    <t>ASFALTOVÝ BETON PRO PODKLADNÍ VRSTVY ACP 16+, 16S TL. 50MM</t>
  </si>
  <si>
    <t>chodníky</t>
  </si>
  <si>
    <t>582614</t>
  </si>
  <si>
    <t>KRYTY Z BETON DLAŽDIC SE ZÁMKEM BAREV TL 60MM DO LOŽE Z KAM</t>
  </si>
  <si>
    <t>chodníky 440-53 = 387,000 [A]_x000D_
Celkové množství = 387,000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</si>
  <si>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</si>
  <si>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</si>
  <si>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</si>
  <si>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Vjezdy 178 = 178,000 [A]_x000D_
Celkové množství = 178,000</t>
  </si>
  <si>
    <t>58261A</t>
  </si>
  <si>
    <t>KRYTY Z BETON DLAŽDIC SE ZÁMKEM BAREV RELIÉF TL 60MM DO LOŽE Z KAM</t>
  </si>
  <si>
    <t>53 = 53,000 [A]_x000D_
Celkové množství = 53,000</t>
  </si>
  <si>
    <t>58261B</t>
  </si>
  <si>
    <t>KRYTY Z BETON DLAŽDIC SE ZÁMKEM BAREV RELIÉF TL 80MM DO LOŽE Z KAM</t>
  </si>
  <si>
    <t>10 = 10,000 [A]_x000D_
Celkové množství = 10,000</t>
  </si>
  <si>
    <t>58920</t>
  </si>
  <si>
    <t>VÝPLŇ SPAR MODIFIKOVANÝM ASFALTEM</t>
  </si>
  <si>
    <t>266 = 266,000 [A]_x000D_
Celkové množství = 266,000</t>
  </si>
  <si>
    <t>položka zahrnuje:
- dodávku předepsaného materiálu
- vyčištění a výplň spar tímto materiálem</t>
  </si>
  <si>
    <t>9</t>
  </si>
  <si>
    <t>Ostatní konstrukce a práce</t>
  </si>
  <si>
    <t>914161</t>
  </si>
  <si>
    <t>DOPRAVNÍ ZNAČKY ZÁKLADNÍ VELIKOSTI HLINÍKOVÉ FÓLIE TŘ 1 - DODÁVKA A MONTÁŽ</t>
  </si>
  <si>
    <t>KUS</t>
  </si>
  <si>
    <t>IP6reflexní 6 = 6,000 [A]_x000D_
B2 1 = 1,000 [D]_x000D_
IP4b 1 = 1,000 [E]_x000D_
IP6 2 = 2,000 [B]_x000D_
P6 1 = 1,000 [C]_x000D_
E2b 1 = 1,000 [F]_x000D_
Celkové množství = 12,000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</si>
  <si>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</si>
  <si>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</si>
  <si>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</si>
  <si>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7 = 7,000 [A]_x000D_
Celkové množství = 7,000</t>
  </si>
  <si>
    <t>položka zahrnuje:
- sloupky a upevňovací zařízení včetně jejich osazení (betonová patka, zemní práce)</t>
  </si>
  <si>
    <t>917212</t>
  </si>
  <si>
    <t>ZÁHONOVÉ OBRUBY Z BETONOVÝCH OBRUBNÍKŮ ŠÍŘ 80MM</t>
  </si>
  <si>
    <t>14,5+9,5 = 24,000 [A]_x000D_
Celkové množství = 24,000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</si>
  <si>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</si>
  <si>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</si>
  <si>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</si>
  <si>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280 = 280,000 [A]_x000D_
Celkové množství = 280,000</t>
  </si>
  <si>
    <t>919113</t>
  </si>
  <si>
    <t>ŘEZÁNÍ ASFALTOVÉHO KRYTU VOZOVEK TL DO 150MM</t>
  </si>
  <si>
    <t>položka zahrnuje řezání vozovkové vrstvy v předepsané tloušťce, včetně spotřeby vody</t>
  </si>
  <si>
    <t>OTSKP ~ 2023</t>
  </si>
  <si>
    <t>(2,376+27,360)*1,9 = 56,498 [A]_x000D_
Celkové množství = 56,498</t>
  </si>
  <si>
    <t>R-Pol</t>
  </si>
  <si>
    <t>Připojení na stávající soustavu VO</t>
  </si>
  <si>
    <t>5 = 5,000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</si>
  <si>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</si>
  <si>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131838</t>
  </si>
  <si>
    <t>HLOUBENÍ JAM ZAPAŽ I NEPAŽ TŘ. II, ODVOZ DO 20KM</t>
  </si>
  <si>
    <t>6*1,1*0,6*0,6 = 2,376 [A]_x000D_
Celkové množství = 2,376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</si>
  <si>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</si>
  <si>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132837</t>
  </si>
  <si>
    <t>HLOUBENÍ RÝH ŠÍŘ DO 2M PAŽ I NEPAŽ TŘ. II, ODVOZ DO 16KM</t>
  </si>
  <si>
    <t>(23+48+17+47+17)*0,3*0,6 = 27,360 [A]_x000D_
Celkové množství = 27,360</t>
  </si>
  <si>
    <t>17411</t>
  </si>
  <si>
    <t>ZÁSYP JAM A RÝH ZEMINOU SE ZHUTNĚNÍM</t>
  </si>
  <si>
    <t>(23+48+17+47+17)*0,3*0,45 = 20,520 [A]_x000D_
Celkové množství = 20,520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</si>
  <si>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</si>
  <si>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</si>
  <si>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</si>
  <si>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OTSKP ~ 2024</t>
  </si>
  <si>
    <t>Podsyp ve výkopu pro VO pískem</t>
  </si>
  <si>
    <t>(23+48+17+47+17)*0,1*0,6 = 9,120 [A]_x000D_
Celkové množství = 9,120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</si>
  <si>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</si>
  <si>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</si>
  <si>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</si>
  <si>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272324</t>
  </si>
  <si>
    <t>ZÁKLADY ZE ŽELEZOBETONU DO C25/30</t>
  </si>
  <si>
    <t>6*1,1*0,68*0,68 = 3,052 [A]_x000D_
Celkové množství = 3,052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</si>
  <si>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</si>
  <si>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(30+6,5)*0,5 = 18,250 [A]_x000D_
Celkové množství = 18,250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</si>
  <si>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</si>
  <si>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587205</t>
  </si>
  <si>
    <t>PŘEDLÁŽDĚNÍ KRYTU Z BETONOVÝCH DLAŽDIC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</si>
  <si>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</si>
  <si>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</t>
  </si>
  <si>
    <t>Přidružená stavební výroba</t>
  </si>
  <si>
    <t>702211</t>
  </si>
  <si>
    <t>KABELOVÁ CHRÁNIČKA ZEMNÍ DN DO 100 MM</t>
  </si>
  <si>
    <t>(23+48+17+47+17) = 152,000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</si>
  <si>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</si>
  <si>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702212</t>
  </si>
  <si>
    <t>KABELOVÁ CHRÁNIČKA ZEMNÍ DN PŘES 100 DO 200 MM</t>
  </si>
  <si>
    <t>5 = 5,000 [A]_x000D_
Celkové množství = 5,000</t>
  </si>
  <si>
    <t>702311</t>
  </si>
  <si>
    <t>ZAKRYTÍ KABELŮ VÝSTRAŽNOU FÓLIÍ ŠÍŘKY DO 20 CM</t>
  </si>
  <si>
    <t>(23+48+17+47+17) = 152,000 [A]_x000D_
Celkové množství = 152,000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</si>
  <si>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</si>
  <si>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702720</t>
  </si>
  <si>
    <t>ODDĚLENÍ KABELŮ VE VÝKOPU BETONOVOU DESKOU</t>
  </si>
  <si>
    <t>(30+6,5)*0,5 = 18,250 [A]</t>
  </si>
  <si>
    <t>741911</t>
  </si>
  <si>
    <t>UZEMŇOVACÍ VODIČ V ZEMI FEZN DO 120 MM2</t>
  </si>
  <si>
    <t>kabelové vedení (23+48+17+47+17) = 152,000 [A]_x000D_
Připojení do lamp 6*3 = 18,000 [B]_x000D_
Celkové množství = 170,000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</si>
  <si>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</si>
  <si>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742H11</t>
  </si>
  <si>
    <t>KABEL NN ČTYŘ- A PĚTIŽÍLOVÝ CU S PLASTOVOU IZOLACÍ DO 2,5 MM2</t>
  </si>
  <si>
    <t>kabelové vedení (23+48+17+47+17) = 152,000 [A]_x000D_
připojení do lamp 6*3 = 18,000 [B]_x000D_
Celkové množství = 170,000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</si>
  <si>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</si>
  <si>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743121</t>
  </si>
  <si>
    <t>OSVĚTLOVACÍ STOŽÁR  PEVNÝ ŽÁROVĚ ZINKOVANÝ DÉLKY DO 6 M</t>
  </si>
  <si>
    <t>6 = 6,000 [A]_x000D_
Celkové množství = 6,000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</si>
  <si>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</si>
  <si>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743311</t>
  </si>
  <si>
    <t>VÝLOŽNÍK PRO MONTÁŽ SVÍTIDLA NA STOŽÁR JEDNORAMENNÝ DÉLKA VYLOŽENÍ DO 1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</si>
  <si>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</si>
  <si>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</si>
  <si>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PRES 1 DO 2 M</t>
  </si>
  <si>
    <t>1. Položka obsahuje:
 – veškeré príslušenství a uzavírací náter, technický popis viz. projektová dokumentace
2. Položka neobsahuje:
 X
3. Zpusob merení:
Udává se pocet kusu kompletní konstrukce nebo práce.</t>
  </si>
  <si>
    <t>743313</t>
  </si>
  <si>
    <t>VÝLOŽNÍK PRO MONTÁŽ SVÍTIDLA NA STOŽÁR JEDNORAMENNÝ DÉLKA VYLOŽENÍ PŘES 2 M</t>
  </si>
  <si>
    <t>743553</t>
  </si>
  <si>
    <t>SVÍTIDLO VENKOVNÍ VŠEOBECNÉ LED, MIN. IP 44, PRES 25 DO 45 W</t>
  </si>
  <si>
    <t>6 = 6,000 [A]</t>
  </si>
  <si>
    <t>1. Položka obsahuje:
 – zdroj a veškeré príslušenství
 – technický popis viz. projektová dokumentace
2. Položka neobsahuje:
 X
3. Zpusob merení:
Udává se pocet kusu kompletní konstrukce nebo práce.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</si>
  <si>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</si>
  <si>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</si>
  <si>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</si>
  <si>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Seznam figur</t>
  </si>
  <si>
    <t>Značka</t>
  </si>
  <si>
    <t>Výměra</t>
  </si>
  <si>
    <t>SO</t>
  </si>
  <si>
    <t>FP</t>
  </si>
  <si>
    <t>315*0,15</t>
  </si>
  <si>
    <t>(105)*0,05</t>
  </si>
  <si>
    <t>=</t>
  </si>
  <si>
    <t>(145)*0,1</t>
  </si>
  <si>
    <t>220*0,2</t>
  </si>
  <si>
    <t>(105+145)*0,2</t>
  </si>
  <si>
    <t>F</t>
  </si>
  <si>
    <t>113347</t>
  </si>
  <si>
    <t>3858*0,35*0,25</t>
  </si>
  <si>
    <t>15+4+7</t>
  </si>
  <si>
    <t>99</t>
  </si>
  <si>
    <t>285*0,2</t>
  </si>
  <si>
    <t>122838</t>
  </si>
  <si>
    <t>2550*0,4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</si>
</sst>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3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9A9A9"/>
      </left>
      <right/>
      <top/>
      <bottom style="thin">
        <color rgb="FFA9A9A9"/>
      </bottom>
      <diagonal/>
    </border>
    <border>
      <left/>
      <right style="thin">
        <color rgb="FF000000"/>
      </right>
      <top/>
      <bottom style="thin">
        <color rgb="FFA9A9A9"/>
      </bottom>
      <diagonal/>
    </border>
    <border>
      <left style="thin">
        <color rgb="FFA9A9A9"/>
      </left>
      <right/>
      <top/>
      <bottom/>
      <diagonal/>
    </border>
    <border>
      <left style="thin">
        <color rgb="FFA9A9A9"/>
      </left>
      <right/>
      <top/>
      <bottom style="thin">
        <color rgb="FF000000"/>
      </bottom>
      <diagonal/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2" fillId="0" borderId="0">
      <alignment horizontal="left" vertical="center" wrapText="1"/>
    </xf>
    <xf numFmtId="0" fontId="12" fillId="0" borderId="0">
      <alignment horizontal="left" vertical="center" wrapText="1"/>
    </xf>
  </cellStyleXfs>
  <cellXfs count="7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9" fillId="0" borderId="7" xfId="7" applyNumberFormat="1" applyFont="1" applyBorder="1"/>
    <xf numFmtId="49" fontId="6" fillId="0" borderId="19" xfId="0" applyNumberFormat="1" applyFont="1" applyBorder="1"/>
    <xf numFmtId="165" fontId="6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5" fontId="10" fillId="0" borderId="22" xfId="0" applyNumberFormat="1" applyFont="1" applyBorder="1"/>
    <xf numFmtId="49" fontId="10" fillId="0" borderId="23" xfId="0" applyNumberFormat="1" applyFont="1" applyBorder="1"/>
    <xf numFmtId="165" fontId="10" fillId="0" borderId="6" xfId="0" applyNumberFormat="1" applyFont="1" applyBorder="1"/>
    <xf numFmtId="49" fontId="6" fillId="0" borderId="7" xfId="0" applyNumberFormat="1" applyFon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5" fontId="10" fillId="0" borderId="18" xfId="0" applyNumberFormat="1" applyFont="1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49" fontId="0" fillId="2" borderId="0" xfId="0" applyNumberFormat="1" applyFill="1"/>
  </cellXfs>
  <cellStyles count="10">
    <cellStyle name="Hypertextový odkaz" xfId="7" builtinId="8"/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9" xr:uid="{00000000-0005-0000-0000-000009000000}"/>
    <cellStyle name="RekapitulaceCenyStyle" xfId="3" xr:uid="{00000000-0005-0000-0000-000003000000}"/>
    <cellStyle name="StavbaRozpocetHeaderStyle" xfId="5" xr:uid="{00000000-0005-0000-0000-000005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/>
  </sheetViews>
  <sheetFormatPr defaultRowHeight="14.4" x14ac:dyDescent="0.3"/>
  <cols>
    <col min="1" max="2" width="32.44140625" customWidth="1"/>
    <col min="3" max="5" width="19.4414062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64" t="s">
        <v>2</v>
      </c>
      <c r="C2" s="3"/>
      <c r="D2" s="3"/>
      <c r="E2" s="3"/>
    </row>
    <row r="3" spans="1:5" x14ac:dyDescent="0.3">
      <c r="A3" s="3"/>
      <c r="B3" s="65"/>
      <c r="C3" s="3"/>
      <c r="D3" s="3"/>
      <c r="E3" s="3"/>
    </row>
    <row r="4" spans="1:5" x14ac:dyDescent="0.3">
      <c r="A4" s="3"/>
      <c r="B4" s="64" t="s">
        <v>3</v>
      </c>
      <c r="C4" s="65"/>
      <c r="D4" s="65"/>
      <c r="E4" s="65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5" t="s">
        <v>4</v>
      </c>
      <c r="C6" s="6">
        <f>SUM(C10:C12)</f>
        <v>0</v>
      </c>
      <c r="D6" s="3"/>
      <c r="E6" s="3"/>
    </row>
    <row r="7" spans="1:5" x14ac:dyDescent="0.3">
      <c r="A7" s="3"/>
      <c r="B7" s="5" t="s">
        <v>5</v>
      </c>
      <c r="C7" s="6">
        <f>SUM(E10:E12)</f>
        <v>0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3">
      <c r="A10" s="8" t="s">
        <v>11</v>
      </c>
      <c r="B10" s="8" t="s">
        <v>12</v>
      </c>
      <c r="C10" s="9">
        <f>'001'!I3</f>
        <v>0</v>
      </c>
      <c r="D10" s="9">
        <f>SUMIFS('001'!O:O,'001'!A:A,"P")</f>
        <v>0</v>
      </c>
      <c r="E10" s="9">
        <f>C10+D10</f>
        <v>0</v>
      </c>
    </row>
    <row r="11" spans="1:5" x14ac:dyDescent="0.3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 spans="1:5" x14ac:dyDescent="0.3">
      <c r="A12" s="8" t="s">
        <v>15</v>
      </c>
      <c r="B12" s="8" t="s">
        <v>16</v>
      </c>
      <c r="C12" s="9">
        <f>'401'!I3</f>
        <v>0</v>
      </c>
      <c r="D12" s="9">
        <f>SUMIFS('401'!O:O,'401'!A:A,"P")</f>
        <v>0</v>
      </c>
      <c r="E12" s="9">
        <f>C12+D12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66" t="s">
        <v>20</v>
      </c>
      <c r="D3" s="67"/>
      <c r="E3" s="17" t="s">
        <v>21</v>
      </c>
      <c r="F3" s="3"/>
      <c r="G3" s="3"/>
      <c r="H3" s="18" t="s">
        <v>11</v>
      </c>
      <c r="I3" s="19">
        <f>SUMIFS(I8:I24,A8:A24,"SD")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66" t="s">
        <v>11</v>
      </c>
      <c r="D4" s="67"/>
      <c r="E4" s="17" t="s">
        <v>12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68" t="s">
        <v>24</v>
      </c>
      <c r="B5" s="69" t="s">
        <v>25</v>
      </c>
      <c r="C5" s="70" t="s">
        <v>26</v>
      </c>
      <c r="D5" s="70" t="s">
        <v>27</v>
      </c>
      <c r="E5" s="70" t="s">
        <v>28</v>
      </c>
      <c r="F5" s="70" t="s">
        <v>29</v>
      </c>
      <c r="G5" s="70" t="s">
        <v>30</v>
      </c>
      <c r="H5" s="70" t="s">
        <v>31</v>
      </c>
      <c r="I5" s="70"/>
      <c r="J5" s="71" t="s">
        <v>32</v>
      </c>
      <c r="O5">
        <v>0.21</v>
      </c>
    </row>
    <row r="6" spans="1:16" x14ac:dyDescent="0.3">
      <c r="A6" s="68"/>
      <c r="B6" s="69"/>
      <c r="C6" s="70"/>
      <c r="D6" s="70"/>
      <c r="E6" s="70"/>
      <c r="F6" s="70"/>
      <c r="G6" s="70"/>
      <c r="H6" s="7" t="s">
        <v>33</v>
      </c>
      <c r="I6" s="7" t="s">
        <v>34</v>
      </c>
      <c r="J6" s="7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SUMIFS(I9:I24,A9:A24,"P")</f>
        <v>0</v>
      </c>
      <c r="J8" s="29"/>
    </row>
    <row r="9" spans="1:16" x14ac:dyDescent="0.3">
      <c r="A9" s="30" t="s">
        <v>38</v>
      </c>
      <c r="B9" s="30">
        <v>1</v>
      </c>
      <c r="C9" s="31" t="s">
        <v>39</v>
      </c>
      <c r="D9" s="30" t="s">
        <v>40</v>
      </c>
      <c r="E9" s="32" t="s">
        <v>41</v>
      </c>
      <c r="F9" s="33" t="s">
        <v>42</v>
      </c>
      <c r="G9" s="34">
        <v>1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x14ac:dyDescent="0.3">
      <c r="A10" s="30" t="s">
        <v>44</v>
      </c>
      <c r="B10" s="37"/>
      <c r="E10" s="32" t="s">
        <v>45</v>
      </c>
      <c r="J10" s="38"/>
    </row>
    <row r="11" spans="1:16" x14ac:dyDescent="0.3">
      <c r="A11" s="30" t="s">
        <v>46</v>
      </c>
      <c r="B11" s="37"/>
      <c r="E11" s="32" t="s">
        <v>47</v>
      </c>
      <c r="J11" s="38"/>
    </row>
    <row r="12" spans="1:16" x14ac:dyDescent="0.3">
      <c r="A12" s="30" t="s">
        <v>38</v>
      </c>
      <c r="B12" s="30">
        <v>2</v>
      </c>
      <c r="C12" s="31" t="s">
        <v>48</v>
      </c>
      <c r="D12" s="30" t="s">
        <v>40</v>
      </c>
      <c r="E12" s="32" t="s">
        <v>49</v>
      </c>
      <c r="F12" s="33" t="s">
        <v>42</v>
      </c>
      <c r="G12" s="34">
        <v>1</v>
      </c>
      <c r="H12" s="35">
        <v>0</v>
      </c>
      <c r="I12" s="35">
        <f>ROUND(G12*H12,P4)</f>
        <v>0</v>
      </c>
      <c r="J12" s="33" t="s">
        <v>43</v>
      </c>
      <c r="O12" s="36">
        <f>I12*0.21</f>
        <v>0</v>
      </c>
      <c r="P12">
        <v>3</v>
      </c>
    </row>
    <row r="13" spans="1:16" x14ac:dyDescent="0.3">
      <c r="A13" s="30" t="s">
        <v>44</v>
      </c>
      <c r="B13" s="37"/>
      <c r="E13" s="32" t="s">
        <v>50</v>
      </c>
      <c r="J13" s="38"/>
    </row>
    <row r="14" spans="1:16" x14ac:dyDescent="0.3">
      <c r="A14" s="30" t="s">
        <v>51</v>
      </c>
      <c r="B14" s="37"/>
      <c r="E14" s="39" t="s">
        <v>52</v>
      </c>
      <c r="J14" s="38"/>
    </row>
    <row r="15" spans="1:16" ht="43.2" x14ac:dyDescent="0.3">
      <c r="A15" s="30" t="s">
        <v>46</v>
      </c>
      <c r="B15" s="37"/>
      <c r="E15" s="32" t="s">
        <v>53</v>
      </c>
      <c r="J15" s="38"/>
    </row>
    <row r="16" spans="1:16" x14ac:dyDescent="0.3">
      <c r="A16" s="30" t="s">
        <v>38</v>
      </c>
      <c r="B16" s="30">
        <v>3</v>
      </c>
      <c r="C16" s="31" t="s">
        <v>54</v>
      </c>
      <c r="D16" s="30" t="s">
        <v>40</v>
      </c>
      <c r="E16" s="32" t="s">
        <v>55</v>
      </c>
      <c r="F16" s="33" t="s">
        <v>42</v>
      </c>
      <c r="G16" s="34">
        <v>1</v>
      </c>
      <c r="H16" s="35">
        <v>0</v>
      </c>
      <c r="I16" s="35">
        <f>ROUND(G16*H16,P4)</f>
        <v>0</v>
      </c>
      <c r="J16" s="33" t="s">
        <v>43</v>
      </c>
      <c r="O16" s="36">
        <f>I16*0.21</f>
        <v>0</v>
      </c>
      <c r="P16">
        <v>3</v>
      </c>
    </row>
    <row r="17" spans="1:16" x14ac:dyDescent="0.3">
      <c r="A17" s="30" t="s">
        <v>44</v>
      </c>
      <c r="B17" s="37"/>
      <c r="E17" s="40"/>
      <c r="J17" s="38"/>
    </row>
    <row r="18" spans="1:16" x14ac:dyDescent="0.3">
      <c r="A18" s="30" t="s">
        <v>46</v>
      </c>
      <c r="B18" s="37"/>
      <c r="E18" s="32" t="s">
        <v>56</v>
      </c>
      <c r="J18" s="38"/>
    </row>
    <row r="19" spans="1:16" x14ac:dyDescent="0.3">
      <c r="A19" s="30" t="s">
        <v>38</v>
      </c>
      <c r="B19" s="30">
        <v>4</v>
      </c>
      <c r="C19" s="31" t="s">
        <v>57</v>
      </c>
      <c r="D19" s="30" t="s">
        <v>40</v>
      </c>
      <c r="E19" s="32" t="s">
        <v>58</v>
      </c>
      <c r="F19" s="33" t="s">
        <v>42</v>
      </c>
      <c r="G19" s="34">
        <v>1</v>
      </c>
      <c r="H19" s="35">
        <v>0</v>
      </c>
      <c r="I19" s="35">
        <f>ROUND(G19*H19,P4)</f>
        <v>0</v>
      </c>
      <c r="J19" s="33" t="s">
        <v>43</v>
      </c>
      <c r="O19" s="36">
        <f>I19*0.21</f>
        <v>0</v>
      </c>
      <c r="P19">
        <v>3</v>
      </c>
    </row>
    <row r="20" spans="1:16" ht="43.2" x14ac:dyDescent="0.3">
      <c r="A20" s="30" t="s">
        <v>44</v>
      </c>
      <c r="B20" s="37"/>
      <c r="E20" s="32" t="s">
        <v>59</v>
      </c>
      <c r="J20" s="38"/>
    </row>
    <row r="21" spans="1:16" x14ac:dyDescent="0.3">
      <c r="A21" s="30" t="s">
        <v>46</v>
      </c>
      <c r="B21" s="37"/>
      <c r="E21" s="32" t="s">
        <v>56</v>
      </c>
      <c r="J21" s="38"/>
    </row>
    <row r="22" spans="1:16" x14ac:dyDescent="0.3">
      <c r="A22" s="30" t="s">
        <v>38</v>
      </c>
      <c r="B22" s="30">
        <v>5</v>
      </c>
      <c r="C22" s="31" t="s">
        <v>60</v>
      </c>
      <c r="D22" s="30" t="s">
        <v>40</v>
      </c>
      <c r="E22" s="32" t="s">
        <v>61</v>
      </c>
      <c r="F22" s="33" t="s">
        <v>42</v>
      </c>
      <c r="G22" s="34">
        <v>1</v>
      </c>
      <c r="H22" s="35">
        <v>0</v>
      </c>
      <c r="I22" s="35">
        <f>ROUND(G22*H22,P4)</f>
        <v>0</v>
      </c>
      <c r="J22" s="33" t="s">
        <v>43</v>
      </c>
      <c r="O22" s="36">
        <f>I22*0.21</f>
        <v>0</v>
      </c>
      <c r="P22">
        <v>3</v>
      </c>
    </row>
    <row r="23" spans="1:16" x14ac:dyDescent="0.3">
      <c r="A23" s="30" t="s">
        <v>44</v>
      </c>
      <c r="B23" s="37"/>
      <c r="E23" s="40" t="s">
        <v>40</v>
      </c>
      <c r="J23" s="38"/>
    </row>
    <row r="24" spans="1:16" ht="72" x14ac:dyDescent="0.3">
      <c r="A24" s="30" t="s">
        <v>46</v>
      </c>
      <c r="B24" s="41"/>
      <c r="C24" s="42"/>
      <c r="D24" s="42"/>
      <c r="E24" s="32" t="s">
        <v>62</v>
      </c>
      <c r="F24" s="42"/>
      <c r="G24" s="42"/>
      <c r="H24" s="42"/>
      <c r="I24" s="42"/>
      <c r="J2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42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66" t="s">
        <v>20</v>
      </c>
      <c r="D3" s="67"/>
      <c r="E3" s="17" t="s">
        <v>21</v>
      </c>
      <c r="F3" s="3"/>
      <c r="G3" s="3"/>
      <c r="H3" s="18" t="s">
        <v>13</v>
      </c>
      <c r="I3" s="19">
        <f>SUMIFS(I8:I142,A8:A142,"SD")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66" t="s">
        <v>13</v>
      </c>
      <c r="D4" s="67"/>
      <c r="E4" s="17" t="s">
        <v>14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68" t="s">
        <v>24</v>
      </c>
      <c r="B5" s="69" t="s">
        <v>25</v>
      </c>
      <c r="C5" s="70" t="s">
        <v>26</v>
      </c>
      <c r="D5" s="70" t="s">
        <v>27</v>
      </c>
      <c r="E5" s="70" t="s">
        <v>28</v>
      </c>
      <c r="F5" s="70" t="s">
        <v>29</v>
      </c>
      <c r="G5" s="70" t="s">
        <v>30</v>
      </c>
      <c r="H5" s="70" t="s">
        <v>31</v>
      </c>
      <c r="I5" s="70"/>
      <c r="J5" s="71" t="s">
        <v>32</v>
      </c>
      <c r="O5">
        <v>0.21</v>
      </c>
    </row>
    <row r="6" spans="1:16" x14ac:dyDescent="0.3">
      <c r="A6" s="68"/>
      <c r="B6" s="69"/>
      <c r="C6" s="70"/>
      <c r="D6" s="70"/>
      <c r="E6" s="70"/>
      <c r="F6" s="70"/>
      <c r="G6" s="70"/>
      <c r="H6" s="7" t="s">
        <v>33</v>
      </c>
      <c r="I6" s="7" t="s">
        <v>34</v>
      </c>
      <c r="J6" s="7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SUMIFS(I9:I20,A9:A20,"P")</f>
        <v>0</v>
      </c>
      <c r="J8" s="29"/>
    </row>
    <row r="9" spans="1:16" ht="28.8" x14ac:dyDescent="0.3">
      <c r="A9" s="30" t="s">
        <v>38</v>
      </c>
      <c r="B9" s="30">
        <v>1</v>
      </c>
      <c r="C9" s="31" t="s">
        <v>63</v>
      </c>
      <c r="D9" s="30" t="s">
        <v>40</v>
      </c>
      <c r="E9" s="32" t="s">
        <v>64</v>
      </c>
      <c r="F9" s="33" t="s">
        <v>65</v>
      </c>
      <c r="G9" s="34">
        <v>298.2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x14ac:dyDescent="0.3">
      <c r="A10" s="30" t="s">
        <v>44</v>
      </c>
      <c r="B10" s="37"/>
      <c r="E10" s="40"/>
      <c r="J10" s="38"/>
    </row>
    <row r="11" spans="1:16" ht="43.2" x14ac:dyDescent="0.3">
      <c r="A11" s="30" t="s">
        <v>51</v>
      </c>
      <c r="B11" s="37"/>
      <c r="E11" s="39" t="s">
        <v>66</v>
      </c>
      <c r="J11" s="38"/>
    </row>
    <row r="12" spans="1:16" ht="158.4" x14ac:dyDescent="0.3">
      <c r="A12" s="30" t="s">
        <v>46</v>
      </c>
      <c r="B12" s="37"/>
      <c r="E12" s="32" t="s">
        <v>67</v>
      </c>
      <c r="J12" s="38"/>
    </row>
    <row r="13" spans="1:16" ht="28.8" x14ac:dyDescent="0.3">
      <c r="A13" s="30" t="s">
        <v>38</v>
      </c>
      <c r="B13" s="30">
        <v>2</v>
      </c>
      <c r="C13" s="31" t="s">
        <v>68</v>
      </c>
      <c r="D13" s="30" t="s">
        <v>40</v>
      </c>
      <c r="E13" s="32" t="s">
        <v>69</v>
      </c>
      <c r="F13" s="33" t="s">
        <v>65</v>
      </c>
      <c r="G13" s="34">
        <v>126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x14ac:dyDescent="0.3">
      <c r="A14" s="30" t="s">
        <v>44</v>
      </c>
      <c r="B14" s="37"/>
      <c r="E14" s="40"/>
      <c r="J14" s="38"/>
    </row>
    <row r="15" spans="1:16" ht="28.8" x14ac:dyDescent="0.3">
      <c r="A15" s="30" t="s">
        <v>51</v>
      </c>
      <c r="B15" s="37"/>
      <c r="E15" s="39" t="s">
        <v>70</v>
      </c>
      <c r="J15" s="38"/>
    </row>
    <row r="16" spans="1:16" ht="158.4" x14ac:dyDescent="0.3">
      <c r="A16" s="30" t="s">
        <v>46</v>
      </c>
      <c r="B16" s="37"/>
      <c r="E16" s="32" t="s">
        <v>67</v>
      </c>
      <c r="J16" s="38"/>
    </row>
    <row r="17" spans="1:16" ht="28.8" x14ac:dyDescent="0.3">
      <c r="A17" s="30" t="s">
        <v>38</v>
      </c>
      <c r="B17" s="30">
        <v>3</v>
      </c>
      <c r="C17" s="31" t="s">
        <v>71</v>
      </c>
      <c r="D17" s="30" t="s">
        <v>40</v>
      </c>
      <c r="E17" s="32" t="s">
        <v>72</v>
      </c>
      <c r="F17" s="33" t="s">
        <v>65</v>
      </c>
      <c r="G17" s="34">
        <v>8.5459999999999994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x14ac:dyDescent="0.3">
      <c r="A18" s="30" t="s">
        <v>44</v>
      </c>
      <c r="B18" s="37"/>
      <c r="E18" s="40"/>
      <c r="J18" s="38"/>
    </row>
    <row r="19" spans="1:16" ht="43.2" x14ac:dyDescent="0.3">
      <c r="A19" s="30" t="s">
        <v>51</v>
      </c>
      <c r="B19" s="37"/>
      <c r="E19" s="39" t="s">
        <v>73</v>
      </c>
      <c r="J19" s="38"/>
    </row>
    <row r="20" spans="1:16" ht="158.4" x14ac:dyDescent="0.3">
      <c r="A20" s="30" t="s">
        <v>46</v>
      </c>
      <c r="B20" s="37"/>
      <c r="E20" s="32" t="s">
        <v>67</v>
      </c>
      <c r="J20" s="38"/>
    </row>
    <row r="21" spans="1:16" x14ac:dyDescent="0.3">
      <c r="A21" s="24" t="s">
        <v>35</v>
      </c>
      <c r="B21" s="25"/>
      <c r="C21" s="26" t="s">
        <v>74</v>
      </c>
      <c r="D21" s="27"/>
      <c r="E21" s="24" t="s">
        <v>75</v>
      </c>
      <c r="F21" s="27"/>
      <c r="G21" s="27"/>
      <c r="H21" s="27"/>
      <c r="I21" s="28">
        <f>SUMIFS(I22:I64,A22:A64,"P")</f>
        <v>0</v>
      </c>
      <c r="J21" s="29"/>
    </row>
    <row r="22" spans="1:16" ht="28.8" x14ac:dyDescent="0.3">
      <c r="A22" s="30" t="s">
        <v>38</v>
      </c>
      <c r="B22" s="30">
        <v>4</v>
      </c>
      <c r="C22" s="31" t="s">
        <v>76</v>
      </c>
      <c r="D22" s="30" t="s">
        <v>40</v>
      </c>
      <c r="E22" s="32" t="s">
        <v>77</v>
      </c>
      <c r="F22" s="33" t="s">
        <v>78</v>
      </c>
      <c r="G22" s="34">
        <v>52.5</v>
      </c>
      <c r="H22" s="35">
        <v>0</v>
      </c>
      <c r="I22" s="35">
        <f>ROUND(G22*H22,P4)</f>
        <v>0</v>
      </c>
      <c r="J22" s="33" t="s">
        <v>43</v>
      </c>
      <c r="O22" s="36">
        <f>I22*0.21</f>
        <v>0</v>
      </c>
      <c r="P22">
        <v>3</v>
      </c>
    </row>
    <row r="23" spans="1:16" x14ac:dyDescent="0.3">
      <c r="A23" s="30" t="s">
        <v>44</v>
      </c>
      <c r="B23" s="37"/>
      <c r="E23" s="40"/>
      <c r="J23" s="38"/>
    </row>
    <row r="24" spans="1:16" ht="43.2" x14ac:dyDescent="0.3">
      <c r="A24" s="30" t="s">
        <v>51</v>
      </c>
      <c r="B24" s="37"/>
      <c r="E24" s="39" t="s">
        <v>79</v>
      </c>
      <c r="J24" s="38"/>
    </row>
    <row r="25" spans="1:16" ht="72" x14ac:dyDescent="0.3">
      <c r="A25" s="30" t="s">
        <v>46</v>
      </c>
      <c r="B25" s="37"/>
      <c r="E25" s="32" t="s">
        <v>80</v>
      </c>
      <c r="J25" s="38"/>
    </row>
    <row r="26" spans="1:16" x14ac:dyDescent="0.3">
      <c r="A26" s="30" t="s">
        <v>38</v>
      </c>
      <c r="B26" s="30">
        <v>5</v>
      </c>
      <c r="C26" s="31" t="s">
        <v>81</v>
      </c>
      <c r="D26" s="30" t="s">
        <v>40</v>
      </c>
      <c r="E26" s="32" t="s">
        <v>82</v>
      </c>
      <c r="F26" s="33" t="s">
        <v>78</v>
      </c>
      <c r="G26" s="34">
        <v>14.5</v>
      </c>
      <c r="H26" s="35">
        <v>0</v>
      </c>
      <c r="I26" s="35">
        <f>ROUND(G26*H26,P4)</f>
        <v>0</v>
      </c>
      <c r="J26" s="33" t="s">
        <v>43</v>
      </c>
      <c r="O26" s="36">
        <f>I26*0.21</f>
        <v>0</v>
      </c>
      <c r="P26">
        <v>3</v>
      </c>
    </row>
    <row r="27" spans="1:16" x14ac:dyDescent="0.3">
      <c r="A27" s="30" t="s">
        <v>44</v>
      </c>
      <c r="B27" s="37"/>
      <c r="E27" s="40"/>
      <c r="J27" s="38"/>
    </row>
    <row r="28" spans="1:16" ht="28.8" x14ac:dyDescent="0.3">
      <c r="A28" s="30" t="s">
        <v>51</v>
      </c>
      <c r="B28" s="37"/>
      <c r="E28" s="39" t="s">
        <v>83</v>
      </c>
      <c r="J28" s="38"/>
    </row>
    <row r="29" spans="1:16" ht="72" x14ac:dyDescent="0.3">
      <c r="A29" s="30" t="s">
        <v>46</v>
      </c>
      <c r="B29" s="37"/>
      <c r="E29" s="32" t="s">
        <v>80</v>
      </c>
      <c r="J29" s="38"/>
    </row>
    <row r="30" spans="1:16" ht="28.8" x14ac:dyDescent="0.3">
      <c r="A30" s="30" t="s">
        <v>38</v>
      </c>
      <c r="B30" s="30">
        <v>6</v>
      </c>
      <c r="C30" s="31" t="s">
        <v>84</v>
      </c>
      <c r="D30" s="30" t="s">
        <v>40</v>
      </c>
      <c r="E30" s="32" t="s">
        <v>85</v>
      </c>
      <c r="F30" s="33" t="s">
        <v>78</v>
      </c>
      <c r="G30" s="34">
        <v>94</v>
      </c>
      <c r="H30" s="35">
        <v>0</v>
      </c>
      <c r="I30" s="35">
        <f>ROUND(G30*H30,P4)</f>
        <v>0</v>
      </c>
      <c r="J30" s="33" t="s">
        <v>43</v>
      </c>
      <c r="O30" s="36">
        <f>I30*0.21</f>
        <v>0</v>
      </c>
      <c r="P30">
        <v>3</v>
      </c>
    </row>
    <row r="31" spans="1:16" x14ac:dyDescent="0.3">
      <c r="A31" s="30" t="s">
        <v>44</v>
      </c>
      <c r="B31" s="37"/>
      <c r="E31" s="40"/>
      <c r="J31" s="38"/>
    </row>
    <row r="32" spans="1:16" ht="43.2" x14ac:dyDescent="0.3">
      <c r="A32" s="30" t="s">
        <v>51</v>
      </c>
      <c r="B32" s="37"/>
      <c r="E32" s="39" t="s">
        <v>86</v>
      </c>
      <c r="J32" s="38"/>
    </row>
    <row r="33" spans="1:16" ht="72" x14ac:dyDescent="0.3">
      <c r="A33" s="30" t="s">
        <v>46</v>
      </c>
      <c r="B33" s="37"/>
      <c r="E33" s="32" t="s">
        <v>80</v>
      </c>
      <c r="J33" s="38"/>
    </row>
    <row r="34" spans="1:16" x14ac:dyDescent="0.3">
      <c r="A34" s="30" t="s">
        <v>38</v>
      </c>
      <c r="B34" s="30">
        <v>7</v>
      </c>
      <c r="C34" s="31" t="s">
        <v>87</v>
      </c>
      <c r="D34" s="30" t="s">
        <v>40</v>
      </c>
      <c r="E34" s="32" t="s">
        <v>88</v>
      </c>
      <c r="F34" s="33" t="s">
        <v>89</v>
      </c>
      <c r="G34" s="34">
        <v>26</v>
      </c>
      <c r="H34" s="35">
        <v>0</v>
      </c>
      <c r="I34" s="35">
        <f>ROUND(G34*H34,P4)</f>
        <v>0</v>
      </c>
      <c r="J34" s="33" t="s">
        <v>43</v>
      </c>
      <c r="O34" s="36">
        <f>I34*0.21</f>
        <v>0</v>
      </c>
      <c r="P34">
        <v>3</v>
      </c>
    </row>
    <row r="35" spans="1:16" x14ac:dyDescent="0.3">
      <c r="A35" s="30" t="s">
        <v>44</v>
      </c>
      <c r="B35" s="37"/>
      <c r="E35" s="40"/>
      <c r="J35" s="38"/>
    </row>
    <row r="36" spans="1:16" x14ac:dyDescent="0.3">
      <c r="A36" s="30" t="s">
        <v>51</v>
      </c>
      <c r="B36" s="37"/>
      <c r="E36" s="39" t="s">
        <v>90</v>
      </c>
      <c r="J36" s="38"/>
    </row>
    <row r="37" spans="1:16" ht="72" x14ac:dyDescent="0.3">
      <c r="A37" s="30" t="s">
        <v>46</v>
      </c>
      <c r="B37" s="37"/>
      <c r="E37" s="32" t="s">
        <v>80</v>
      </c>
      <c r="J37" s="38"/>
    </row>
    <row r="38" spans="1:16" ht="28.8" x14ac:dyDescent="0.3">
      <c r="A38" s="30" t="s">
        <v>38</v>
      </c>
      <c r="B38" s="30">
        <v>8</v>
      </c>
      <c r="C38" s="31" t="s">
        <v>91</v>
      </c>
      <c r="D38" s="30" t="s">
        <v>40</v>
      </c>
      <c r="E38" s="32" t="s">
        <v>92</v>
      </c>
      <c r="F38" s="33" t="s">
        <v>89</v>
      </c>
      <c r="G38" s="34">
        <v>99</v>
      </c>
      <c r="H38" s="35">
        <v>0</v>
      </c>
      <c r="I38" s="35">
        <f>ROUND(G38*H38,P4)</f>
        <v>0</v>
      </c>
      <c r="J38" s="33" t="s">
        <v>43</v>
      </c>
      <c r="O38" s="36">
        <f>I38*0.21</f>
        <v>0</v>
      </c>
      <c r="P38">
        <v>3</v>
      </c>
    </row>
    <row r="39" spans="1:16" x14ac:dyDescent="0.3">
      <c r="A39" s="30" t="s">
        <v>44</v>
      </c>
      <c r="B39" s="37"/>
      <c r="E39" s="40" t="s">
        <v>40</v>
      </c>
      <c r="J39" s="38"/>
    </row>
    <row r="40" spans="1:16" ht="28.8" x14ac:dyDescent="0.3">
      <c r="A40" s="30" t="s">
        <v>51</v>
      </c>
      <c r="B40" s="37"/>
      <c r="E40" s="39" t="s">
        <v>93</v>
      </c>
      <c r="J40" s="38"/>
    </row>
    <row r="41" spans="1:16" ht="72" x14ac:dyDescent="0.3">
      <c r="A41" s="30" t="s">
        <v>46</v>
      </c>
      <c r="B41" s="37"/>
      <c r="E41" s="32" t="s">
        <v>94</v>
      </c>
      <c r="J41" s="38"/>
    </row>
    <row r="42" spans="1:16" x14ac:dyDescent="0.3">
      <c r="A42" s="30" t="s">
        <v>38</v>
      </c>
      <c r="B42" s="30">
        <v>9</v>
      </c>
      <c r="C42" s="31" t="s">
        <v>95</v>
      </c>
      <c r="D42" s="30" t="s">
        <v>40</v>
      </c>
      <c r="E42" s="32" t="s">
        <v>96</v>
      </c>
      <c r="F42" s="33" t="s">
        <v>89</v>
      </c>
      <c r="G42" s="34">
        <v>19</v>
      </c>
      <c r="H42" s="35">
        <v>0</v>
      </c>
      <c r="I42" s="35">
        <f>ROUND(G42*H42,P4)</f>
        <v>0</v>
      </c>
      <c r="J42" s="33" t="s">
        <v>43</v>
      </c>
      <c r="O42" s="36">
        <f>I42*0.21</f>
        <v>0</v>
      </c>
      <c r="P42">
        <v>3</v>
      </c>
    </row>
    <row r="43" spans="1:16" x14ac:dyDescent="0.3">
      <c r="A43" s="30" t="s">
        <v>44</v>
      </c>
      <c r="B43" s="37"/>
      <c r="E43" s="40" t="s">
        <v>40</v>
      </c>
      <c r="J43" s="38"/>
    </row>
    <row r="44" spans="1:16" x14ac:dyDescent="0.3">
      <c r="A44" s="30" t="s">
        <v>51</v>
      </c>
      <c r="B44" s="37"/>
      <c r="E44" s="39" t="s">
        <v>97</v>
      </c>
      <c r="J44" s="38"/>
    </row>
    <row r="45" spans="1:16" ht="115.2" x14ac:dyDescent="0.3">
      <c r="A45" s="30" t="s">
        <v>46</v>
      </c>
      <c r="B45" s="37"/>
      <c r="E45" s="32" t="s">
        <v>98</v>
      </c>
      <c r="J45" s="38"/>
    </row>
    <row r="46" spans="1:16" x14ac:dyDescent="0.3">
      <c r="A46" s="30" t="s">
        <v>38</v>
      </c>
      <c r="B46" s="30">
        <v>10</v>
      </c>
      <c r="C46" s="31" t="s">
        <v>99</v>
      </c>
      <c r="D46" s="30"/>
      <c r="E46" s="32" t="s">
        <v>100</v>
      </c>
      <c r="F46" s="33" t="s">
        <v>78</v>
      </c>
      <c r="G46" s="34">
        <v>57</v>
      </c>
      <c r="H46" s="35">
        <v>0</v>
      </c>
      <c r="I46" s="35">
        <f>ROUND(G46*H46,P4)</f>
        <v>0</v>
      </c>
      <c r="J46" s="33" t="s">
        <v>43</v>
      </c>
      <c r="O46" s="36">
        <f>I46*0.21</f>
        <v>0</v>
      </c>
      <c r="P46">
        <v>3</v>
      </c>
    </row>
    <row r="47" spans="1:16" x14ac:dyDescent="0.3">
      <c r="A47" s="30" t="s">
        <v>44</v>
      </c>
      <c r="B47" s="37"/>
      <c r="E47" s="32" t="s">
        <v>101</v>
      </c>
      <c r="J47" s="38"/>
    </row>
    <row r="48" spans="1:16" ht="28.8" x14ac:dyDescent="0.3">
      <c r="A48" s="30" t="s">
        <v>51</v>
      </c>
      <c r="B48" s="37"/>
      <c r="E48" s="39" t="s">
        <v>102</v>
      </c>
      <c r="J48" s="38"/>
    </row>
    <row r="49" spans="1:16" ht="409.6" x14ac:dyDescent="0.3">
      <c r="A49" s="30" t="s">
        <v>46</v>
      </c>
      <c r="B49" s="37"/>
      <c r="E49" s="32" t="s">
        <v>103</v>
      </c>
      <c r="J49" s="38"/>
    </row>
    <row r="50" spans="1:16" x14ac:dyDescent="0.3">
      <c r="A50" s="30" t="s">
        <v>38</v>
      </c>
      <c r="B50" s="30">
        <v>11</v>
      </c>
      <c r="C50" s="31" t="s">
        <v>104</v>
      </c>
      <c r="D50" s="30" t="s">
        <v>40</v>
      </c>
      <c r="E50" s="32" t="s">
        <v>105</v>
      </c>
      <c r="F50" s="33" t="s">
        <v>78</v>
      </c>
      <c r="G50" s="34">
        <v>15</v>
      </c>
      <c r="H50" s="35">
        <v>0</v>
      </c>
      <c r="I50" s="35">
        <f>ROUND(G50*H50,P4)</f>
        <v>0</v>
      </c>
      <c r="J50" s="33" t="s">
        <v>43</v>
      </c>
      <c r="O50" s="36">
        <f>I50*0.21</f>
        <v>0</v>
      </c>
      <c r="P50">
        <v>3</v>
      </c>
    </row>
    <row r="51" spans="1:16" x14ac:dyDescent="0.3">
      <c r="A51" s="30" t="s">
        <v>44</v>
      </c>
      <c r="B51" s="37"/>
      <c r="E51" s="40"/>
      <c r="J51" s="38"/>
    </row>
    <row r="52" spans="1:16" x14ac:dyDescent="0.3">
      <c r="A52" s="30" t="s">
        <v>51</v>
      </c>
      <c r="B52" s="37"/>
      <c r="E52" s="39" t="s">
        <v>106</v>
      </c>
      <c r="J52" s="38"/>
    </row>
    <row r="53" spans="1:16" ht="316.8" x14ac:dyDescent="0.3">
      <c r="A53" s="30" t="s">
        <v>46</v>
      </c>
      <c r="B53" s="37"/>
      <c r="E53" s="32" t="s">
        <v>107</v>
      </c>
      <c r="J53" s="38"/>
    </row>
    <row r="54" spans="1:16" x14ac:dyDescent="0.3">
      <c r="A54" s="30" t="s">
        <v>38</v>
      </c>
      <c r="B54" s="30">
        <v>12</v>
      </c>
      <c r="C54" s="31" t="s">
        <v>108</v>
      </c>
      <c r="D54" s="30" t="s">
        <v>40</v>
      </c>
      <c r="E54" s="32" t="s">
        <v>109</v>
      </c>
      <c r="F54" s="33" t="s">
        <v>110</v>
      </c>
      <c r="G54" s="34">
        <v>733</v>
      </c>
      <c r="H54" s="35">
        <v>0</v>
      </c>
      <c r="I54" s="35">
        <f>ROUND(G54*H54,P4)</f>
        <v>0</v>
      </c>
      <c r="J54" s="33" t="s">
        <v>43</v>
      </c>
      <c r="O54" s="36">
        <f>I54*0.21</f>
        <v>0</v>
      </c>
      <c r="P54">
        <v>3</v>
      </c>
    </row>
    <row r="55" spans="1:16" x14ac:dyDescent="0.3">
      <c r="A55" s="30" t="s">
        <v>44</v>
      </c>
      <c r="B55" s="37"/>
      <c r="E55" s="40"/>
      <c r="J55" s="38"/>
    </row>
    <row r="56" spans="1:16" ht="43.2" x14ac:dyDescent="0.3">
      <c r="A56" s="30" t="s">
        <v>51</v>
      </c>
      <c r="B56" s="37"/>
      <c r="E56" s="39" t="s">
        <v>111</v>
      </c>
      <c r="J56" s="38"/>
    </row>
    <row r="57" spans="1:16" ht="28.8" x14ac:dyDescent="0.3">
      <c r="A57" s="30" t="s">
        <v>46</v>
      </c>
      <c r="B57" s="37"/>
      <c r="E57" s="32" t="s">
        <v>112</v>
      </c>
      <c r="J57" s="38"/>
    </row>
    <row r="58" spans="1:16" x14ac:dyDescent="0.3">
      <c r="A58" s="30" t="s">
        <v>38</v>
      </c>
      <c r="B58" s="30">
        <v>13</v>
      </c>
      <c r="C58" s="31" t="s">
        <v>113</v>
      </c>
      <c r="D58" s="30" t="s">
        <v>40</v>
      </c>
      <c r="E58" s="32" t="s">
        <v>114</v>
      </c>
      <c r="F58" s="33" t="s">
        <v>110</v>
      </c>
      <c r="G58" s="34">
        <v>19</v>
      </c>
      <c r="H58" s="35">
        <v>0</v>
      </c>
      <c r="I58" s="35">
        <f>ROUND(G58*H58,P4)</f>
        <v>0</v>
      </c>
      <c r="J58" s="33" t="s">
        <v>43</v>
      </c>
      <c r="O58" s="36">
        <f>I58*0.21</f>
        <v>0</v>
      </c>
      <c r="P58">
        <v>3</v>
      </c>
    </row>
    <row r="59" spans="1:16" x14ac:dyDescent="0.3">
      <c r="A59" s="30" t="s">
        <v>44</v>
      </c>
      <c r="B59" s="37"/>
      <c r="E59" s="40" t="s">
        <v>40</v>
      </c>
      <c r="J59" s="38"/>
    </row>
    <row r="60" spans="1:16" ht="72" x14ac:dyDescent="0.3">
      <c r="A60" s="30" t="s">
        <v>46</v>
      </c>
      <c r="B60" s="37"/>
      <c r="E60" s="32" t="s">
        <v>115</v>
      </c>
      <c r="J60" s="38"/>
    </row>
    <row r="61" spans="1:16" x14ac:dyDescent="0.3">
      <c r="A61" s="30" t="s">
        <v>38</v>
      </c>
      <c r="B61" s="30">
        <v>14</v>
      </c>
      <c r="C61" s="31" t="s">
        <v>116</v>
      </c>
      <c r="D61" s="30" t="s">
        <v>40</v>
      </c>
      <c r="E61" s="32" t="s">
        <v>117</v>
      </c>
      <c r="F61" s="33" t="s">
        <v>110</v>
      </c>
      <c r="G61" s="34">
        <v>19</v>
      </c>
      <c r="H61" s="35">
        <v>0</v>
      </c>
      <c r="I61" s="35">
        <f>ROUND(G61*H61,P4)</f>
        <v>0</v>
      </c>
      <c r="J61" s="33" t="s">
        <v>43</v>
      </c>
      <c r="O61" s="36">
        <f>I61*0.21</f>
        <v>0</v>
      </c>
      <c r="P61">
        <v>3</v>
      </c>
    </row>
    <row r="62" spans="1:16" x14ac:dyDescent="0.3">
      <c r="A62" s="30" t="s">
        <v>44</v>
      </c>
      <c r="B62" s="37"/>
      <c r="E62" s="40" t="s">
        <v>40</v>
      </c>
      <c r="J62" s="38"/>
    </row>
    <row r="63" spans="1:16" ht="28.8" x14ac:dyDescent="0.3">
      <c r="A63" s="30" t="s">
        <v>51</v>
      </c>
      <c r="B63" s="37"/>
      <c r="E63" s="39" t="s">
        <v>118</v>
      </c>
      <c r="J63" s="38"/>
    </row>
    <row r="64" spans="1:16" ht="72" x14ac:dyDescent="0.3">
      <c r="A64" s="30" t="s">
        <v>46</v>
      </c>
      <c r="B64" s="37"/>
      <c r="E64" s="32" t="s">
        <v>119</v>
      </c>
      <c r="J64" s="38"/>
    </row>
    <row r="65" spans="1:16" x14ac:dyDescent="0.3">
      <c r="A65" s="24" t="s">
        <v>35</v>
      </c>
      <c r="B65" s="25"/>
      <c r="C65" s="26" t="s">
        <v>120</v>
      </c>
      <c r="D65" s="27"/>
      <c r="E65" s="24" t="s">
        <v>121</v>
      </c>
      <c r="F65" s="27"/>
      <c r="G65" s="27"/>
      <c r="H65" s="27"/>
      <c r="I65" s="28">
        <f>SUMIFS(I66:I121,A66:A121,"P")</f>
        <v>0</v>
      </c>
      <c r="J65" s="29"/>
    </row>
    <row r="66" spans="1:16" x14ac:dyDescent="0.3">
      <c r="A66" s="30" t="s">
        <v>38</v>
      </c>
      <c r="B66" s="30">
        <v>15</v>
      </c>
      <c r="C66" s="31" t="s">
        <v>122</v>
      </c>
      <c r="D66" s="30" t="s">
        <v>40</v>
      </c>
      <c r="E66" s="32" t="s">
        <v>123</v>
      </c>
      <c r="F66" s="33" t="s">
        <v>110</v>
      </c>
      <c r="G66" s="34">
        <v>82</v>
      </c>
      <c r="H66" s="35">
        <v>0</v>
      </c>
      <c r="I66" s="35">
        <f>ROUND(G66*H66,P4)</f>
        <v>0</v>
      </c>
      <c r="J66" s="33" t="s">
        <v>43</v>
      </c>
      <c r="O66" s="36">
        <f>I66*0.21</f>
        <v>0</v>
      </c>
      <c r="P66">
        <v>3</v>
      </c>
    </row>
    <row r="67" spans="1:16" x14ac:dyDescent="0.3">
      <c r="A67" s="30" t="s">
        <v>44</v>
      </c>
      <c r="B67" s="37"/>
      <c r="E67" s="40" t="s">
        <v>40</v>
      </c>
      <c r="J67" s="38"/>
    </row>
    <row r="68" spans="1:16" x14ac:dyDescent="0.3">
      <c r="A68" s="30" t="s">
        <v>51</v>
      </c>
      <c r="B68" s="37"/>
      <c r="E68" s="39" t="s">
        <v>124</v>
      </c>
      <c r="J68" s="38"/>
    </row>
    <row r="69" spans="1:16" ht="158.4" x14ac:dyDescent="0.3">
      <c r="A69" s="30" t="s">
        <v>46</v>
      </c>
      <c r="B69" s="37"/>
      <c r="E69" s="32" t="s">
        <v>125</v>
      </c>
      <c r="J69" s="38"/>
    </row>
    <row r="70" spans="1:16" x14ac:dyDescent="0.3">
      <c r="A70" s="30" t="s">
        <v>38</v>
      </c>
      <c r="B70" s="30">
        <v>16</v>
      </c>
      <c r="C70" s="31" t="s">
        <v>126</v>
      </c>
      <c r="D70" s="30" t="s">
        <v>40</v>
      </c>
      <c r="E70" s="32" t="s">
        <v>127</v>
      </c>
      <c r="F70" s="33" t="s">
        <v>110</v>
      </c>
      <c r="G70" s="34">
        <v>473</v>
      </c>
      <c r="H70" s="35">
        <v>0</v>
      </c>
      <c r="I70" s="35">
        <f>ROUND(G70*H70,P4)</f>
        <v>0</v>
      </c>
      <c r="J70" s="33" t="s">
        <v>43</v>
      </c>
      <c r="O70" s="36">
        <f>I70*0.21</f>
        <v>0</v>
      </c>
      <c r="P70">
        <v>3</v>
      </c>
    </row>
    <row r="71" spans="1:16" x14ac:dyDescent="0.3">
      <c r="A71" s="30" t="s">
        <v>44</v>
      </c>
      <c r="B71" s="37"/>
      <c r="E71" s="32" t="s">
        <v>128</v>
      </c>
      <c r="J71" s="38"/>
    </row>
    <row r="72" spans="1:16" ht="28.8" x14ac:dyDescent="0.3">
      <c r="A72" s="30" t="s">
        <v>51</v>
      </c>
      <c r="B72" s="37"/>
      <c r="E72" s="39" t="s">
        <v>129</v>
      </c>
      <c r="J72" s="38"/>
    </row>
    <row r="73" spans="1:16" ht="57.6" x14ac:dyDescent="0.3">
      <c r="A73" s="30" t="s">
        <v>46</v>
      </c>
      <c r="B73" s="37"/>
      <c r="E73" s="32" t="s">
        <v>130</v>
      </c>
      <c r="J73" s="38"/>
    </row>
    <row r="74" spans="1:16" x14ac:dyDescent="0.3">
      <c r="A74" s="30" t="s">
        <v>38</v>
      </c>
      <c r="B74" s="30">
        <v>17</v>
      </c>
      <c r="C74" s="31" t="s">
        <v>131</v>
      </c>
      <c r="D74" s="30" t="s">
        <v>40</v>
      </c>
      <c r="E74" s="32" t="s">
        <v>132</v>
      </c>
      <c r="F74" s="33" t="s">
        <v>110</v>
      </c>
      <c r="G74" s="34">
        <v>260</v>
      </c>
      <c r="H74" s="35">
        <v>0</v>
      </c>
      <c r="I74" s="35">
        <f>ROUND(G74*H74,P4)</f>
        <v>0</v>
      </c>
      <c r="J74" s="33" t="s">
        <v>43</v>
      </c>
      <c r="O74" s="36">
        <f>I74*0.21</f>
        <v>0</v>
      </c>
      <c r="P74">
        <v>3</v>
      </c>
    </row>
    <row r="75" spans="1:16" x14ac:dyDescent="0.3">
      <c r="A75" s="30" t="s">
        <v>44</v>
      </c>
      <c r="B75" s="37"/>
      <c r="E75" s="32" t="s">
        <v>133</v>
      </c>
      <c r="J75" s="38"/>
    </row>
    <row r="76" spans="1:16" ht="43.2" x14ac:dyDescent="0.3">
      <c r="A76" s="30" t="s">
        <v>51</v>
      </c>
      <c r="B76" s="37"/>
      <c r="E76" s="39" t="s">
        <v>134</v>
      </c>
      <c r="J76" s="38"/>
    </row>
    <row r="77" spans="1:16" ht="57.6" x14ac:dyDescent="0.3">
      <c r="A77" s="30" t="s">
        <v>46</v>
      </c>
      <c r="B77" s="37"/>
      <c r="E77" s="32" t="s">
        <v>130</v>
      </c>
      <c r="J77" s="38"/>
    </row>
    <row r="78" spans="1:16" x14ac:dyDescent="0.3">
      <c r="A78" s="30" t="s">
        <v>38</v>
      </c>
      <c r="B78" s="30">
        <v>18</v>
      </c>
      <c r="C78" s="31" t="s">
        <v>135</v>
      </c>
      <c r="D78" s="30" t="s">
        <v>40</v>
      </c>
      <c r="E78" s="32" t="s">
        <v>136</v>
      </c>
      <c r="F78" s="33" t="s">
        <v>110</v>
      </c>
      <c r="G78" s="34">
        <v>82</v>
      </c>
      <c r="H78" s="35">
        <v>0</v>
      </c>
      <c r="I78" s="35">
        <f>ROUND(G78*H78,P4)</f>
        <v>0</v>
      </c>
      <c r="J78" s="33" t="s">
        <v>43</v>
      </c>
      <c r="O78" s="36">
        <f>I78*0.21</f>
        <v>0</v>
      </c>
      <c r="P78">
        <v>3</v>
      </c>
    </row>
    <row r="79" spans="1:16" x14ac:dyDescent="0.3">
      <c r="A79" s="30" t="s">
        <v>44</v>
      </c>
      <c r="B79" s="37"/>
      <c r="E79" s="40"/>
      <c r="J79" s="38"/>
    </row>
    <row r="80" spans="1:16" ht="28.8" x14ac:dyDescent="0.3">
      <c r="A80" s="30" t="s">
        <v>51</v>
      </c>
      <c r="B80" s="37"/>
      <c r="E80" s="39" t="s">
        <v>137</v>
      </c>
      <c r="J80" s="38"/>
    </row>
    <row r="81" spans="1:16" ht="57.6" x14ac:dyDescent="0.3">
      <c r="A81" s="30" t="s">
        <v>46</v>
      </c>
      <c r="B81" s="37"/>
      <c r="E81" s="32" t="s">
        <v>138</v>
      </c>
      <c r="J81" s="38"/>
    </row>
    <row r="82" spans="1:16" x14ac:dyDescent="0.3">
      <c r="A82" s="30" t="s">
        <v>38</v>
      </c>
      <c r="B82" s="30">
        <v>19</v>
      </c>
      <c r="C82" s="31" t="s">
        <v>139</v>
      </c>
      <c r="D82" s="30" t="s">
        <v>40</v>
      </c>
      <c r="E82" s="32" t="s">
        <v>140</v>
      </c>
      <c r="F82" s="33" t="s">
        <v>110</v>
      </c>
      <c r="G82" s="34">
        <v>82</v>
      </c>
      <c r="H82" s="35">
        <v>0</v>
      </c>
      <c r="I82" s="35">
        <f>ROUND(G82*H82,P4)</f>
        <v>0</v>
      </c>
      <c r="J82" s="33" t="s">
        <v>43</v>
      </c>
      <c r="O82" s="36">
        <f>I82*0.21</f>
        <v>0</v>
      </c>
      <c r="P82">
        <v>3</v>
      </c>
    </row>
    <row r="83" spans="1:16" x14ac:dyDescent="0.3">
      <c r="A83" s="30" t="s">
        <v>44</v>
      </c>
      <c r="B83" s="37"/>
      <c r="E83" s="40"/>
      <c r="J83" s="38"/>
    </row>
    <row r="84" spans="1:16" x14ac:dyDescent="0.3">
      <c r="A84" s="30" t="s">
        <v>51</v>
      </c>
      <c r="B84" s="37"/>
      <c r="E84" s="39" t="s">
        <v>124</v>
      </c>
      <c r="J84" s="38"/>
    </row>
    <row r="85" spans="1:16" ht="57.6" x14ac:dyDescent="0.3">
      <c r="A85" s="30" t="s">
        <v>46</v>
      </c>
      <c r="B85" s="37"/>
      <c r="E85" s="32" t="s">
        <v>138</v>
      </c>
      <c r="J85" s="38"/>
    </row>
    <row r="86" spans="1:16" x14ac:dyDescent="0.3">
      <c r="A86" s="30" t="s">
        <v>38</v>
      </c>
      <c r="B86" s="30">
        <v>20</v>
      </c>
      <c r="C86" s="31" t="s">
        <v>141</v>
      </c>
      <c r="D86" s="30" t="s">
        <v>40</v>
      </c>
      <c r="E86" s="32" t="s">
        <v>142</v>
      </c>
      <c r="F86" s="33" t="s">
        <v>110</v>
      </c>
      <c r="G86" s="34">
        <v>33</v>
      </c>
      <c r="H86" s="35">
        <v>0</v>
      </c>
      <c r="I86" s="35">
        <f>ROUND(G86*H86,P4)</f>
        <v>0</v>
      </c>
      <c r="J86" s="33" t="s">
        <v>43</v>
      </c>
      <c r="O86" s="36">
        <f>I86*0.21</f>
        <v>0</v>
      </c>
      <c r="P86">
        <v>3</v>
      </c>
    </row>
    <row r="87" spans="1:16" x14ac:dyDescent="0.3">
      <c r="A87" s="30" t="s">
        <v>44</v>
      </c>
      <c r="B87" s="37"/>
      <c r="E87" s="40" t="s">
        <v>40</v>
      </c>
      <c r="J87" s="38"/>
    </row>
    <row r="88" spans="1:16" x14ac:dyDescent="0.3">
      <c r="A88" s="30" t="s">
        <v>51</v>
      </c>
      <c r="B88" s="37"/>
      <c r="E88" s="39" t="s">
        <v>143</v>
      </c>
      <c r="J88" s="38"/>
    </row>
    <row r="89" spans="1:16" ht="187.2" x14ac:dyDescent="0.3">
      <c r="A89" s="30" t="s">
        <v>46</v>
      </c>
      <c r="B89" s="37"/>
      <c r="E89" s="32" t="s">
        <v>144</v>
      </c>
      <c r="J89" s="38"/>
    </row>
    <row r="90" spans="1:16" x14ac:dyDescent="0.3">
      <c r="A90" s="30" t="s">
        <v>38</v>
      </c>
      <c r="B90" s="30">
        <v>21</v>
      </c>
      <c r="C90" s="31" t="s">
        <v>145</v>
      </c>
      <c r="D90" s="30" t="s">
        <v>40</v>
      </c>
      <c r="E90" s="32" t="s">
        <v>146</v>
      </c>
      <c r="F90" s="33" t="s">
        <v>110</v>
      </c>
      <c r="G90" s="34">
        <v>82</v>
      </c>
      <c r="H90" s="35">
        <v>0</v>
      </c>
      <c r="I90" s="35">
        <f>ROUND(G90*H90,P4)</f>
        <v>0</v>
      </c>
      <c r="J90" s="33" t="s">
        <v>43</v>
      </c>
      <c r="O90" s="36">
        <f>I90*0.21</f>
        <v>0</v>
      </c>
      <c r="P90">
        <v>3</v>
      </c>
    </row>
    <row r="91" spans="1:16" x14ac:dyDescent="0.3">
      <c r="A91" s="30" t="s">
        <v>44</v>
      </c>
      <c r="B91" s="37"/>
      <c r="E91" s="40" t="s">
        <v>40</v>
      </c>
      <c r="J91" s="38"/>
    </row>
    <row r="92" spans="1:16" ht="28.8" x14ac:dyDescent="0.3">
      <c r="A92" s="30" t="s">
        <v>51</v>
      </c>
      <c r="B92" s="37"/>
      <c r="E92" s="39" t="s">
        <v>137</v>
      </c>
      <c r="J92" s="38"/>
    </row>
    <row r="93" spans="1:16" ht="187.2" x14ac:dyDescent="0.3">
      <c r="A93" s="30" t="s">
        <v>46</v>
      </c>
      <c r="B93" s="37"/>
      <c r="E93" s="32" t="s">
        <v>144</v>
      </c>
      <c r="J93" s="38"/>
    </row>
    <row r="94" spans="1:16" x14ac:dyDescent="0.3">
      <c r="A94" s="30" t="s">
        <v>38</v>
      </c>
      <c r="B94" s="30">
        <v>22</v>
      </c>
      <c r="C94" s="31" t="s">
        <v>147</v>
      </c>
      <c r="D94" s="30" t="s">
        <v>40</v>
      </c>
      <c r="E94" s="32" t="s">
        <v>148</v>
      </c>
      <c r="F94" s="33" t="s">
        <v>110</v>
      </c>
      <c r="G94" s="34">
        <v>115</v>
      </c>
      <c r="H94" s="35">
        <v>0</v>
      </c>
      <c r="I94" s="35">
        <f>ROUND(G94*H94,P4)</f>
        <v>0</v>
      </c>
      <c r="J94" s="33" t="s">
        <v>43</v>
      </c>
      <c r="O94" s="36">
        <f>I94*0.21</f>
        <v>0</v>
      </c>
      <c r="P94">
        <v>3</v>
      </c>
    </row>
    <row r="95" spans="1:16" x14ac:dyDescent="0.3">
      <c r="A95" s="30" t="s">
        <v>44</v>
      </c>
      <c r="B95" s="37"/>
      <c r="E95" s="40" t="s">
        <v>40</v>
      </c>
      <c r="J95" s="38"/>
    </row>
    <row r="96" spans="1:16" ht="43.2" x14ac:dyDescent="0.3">
      <c r="A96" s="30" t="s">
        <v>51</v>
      </c>
      <c r="B96" s="37"/>
      <c r="E96" s="39" t="s">
        <v>149</v>
      </c>
      <c r="J96" s="38"/>
    </row>
    <row r="97" spans="1:16" ht="187.2" x14ac:dyDescent="0.3">
      <c r="A97" s="30" t="s">
        <v>46</v>
      </c>
      <c r="B97" s="37"/>
      <c r="E97" s="32" t="s">
        <v>144</v>
      </c>
      <c r="J97" s="38"/>
    </row>
    <row r="98" spans="1:16" x14ac:dyDescent="0.3">
      <c r="A98" s="30" t="s">
        <v>38</v>
      </c>
      <c r="B98" s="30">
        <v>23</v>
      </c>
      <c r="C98" s="31" t="s">
        <v>150</v>
      </c>
      <c r="D98" s="30" t="s">
        <v>40</v>
      </c>
      <c r="E98" s="32" t="s">
        <v>151</v>
      </c>
      <c r="F98" s="33" t="s">
        <v>110</v>
      </c>
      <c r="G98" s="34">
        <v>82</v>
      </c>
      <c r="H98" s="35">
        <v>0</v>
      </c>
      <c r="I98" s="35">
        <f>ROUND(G98*H98,P4)</f>
        <v>0</v>
      </c>
      <c r="J98" s="33" t="s">
        <v>43</v>
      </c>
      <c r="O98" s="36">
        <f>I98*0.21</f>
        <v>0</v>
      </c>
      <c r="P98">
        <v>3</v>
      </c>
    </row>
    <row r="99" spans="1:16" x14ac:dyDescent="0.3">
      <c r="A99" s="30" t="s">
        <v>44</v>
      </c>
      <c r="B99" s="37"/>
      <c r="E99" s="32" t="s">
        <v>152</v>
      </c>
      <c r="J99" s="38"/>
    </row>
    <row r="100" spans="1:16" ht="28.8" x14ac:dyDescent="0.3">
      <c r="A100" s="30" t="s">
        <v>51</v>
      </c>
      <c r="B100" s="37"/>
      <c r="E100" s="39" t="s">
        <v>137</v>
      </c>
      <c r="J100" s="38"/>
    </row>
    <row r="101" spans="1:16" ht="187.2" x14ac:dyDescent="0.3">
      <c r="A101" s="30" t="s">
        <v>46</v>
      </c>
      <c r="B101" s="37"/>
      <c r="E101" s="32" t="s">
        <v>144</v>
      </c>
      <c r="J101" s="38"/>
    </row>
    <row r="102" spans="1:16" x14ac:dyDescent="0.3">
      <c r="A102" s="30" t="s">
        <v>38</v>
      </c>
      <c r="B102" s="30">
        <v>24</v>
      </c>
      <c r="C102" s="31" t="s">
        <v>153</v>
      </c>
      <c r="D102" s="30" t="s">
        <v>40</v>
      </c>
      <c r="E102" s="32" t="s">
        <v>154</v>
      </c>
      <c r="F102" s="33" t="s">
        <v>110</v>
      </c>
      <c r="G102" s="34">
        <v>387</v>
      </c>
      <c r="H102" s="35">
        <v>0</v>
      </c>
      <c r="I102" s="35">
        <f>ROUND(G102*H102,P4)</f>
        <v>0</v>
      </c>
      <c r="J102" s="33" t="s">
        <v>43</v>
      </c>
      <c r="O102" s="36">
        <f>I102*0.21</f>
        <v>0</v>
      </c>
      <c r="P102">
        <v>3</v>
      </c>
    </row>
    <row r="103" spans="1:16" x14ac:dyDescent="0.3">
      <c r="A103" s="30" t="s">
        <v>44</v>
      </c>
      <c r="B103" s="37"/>
      <c r="E103" s="32" t="s">
        <v>14</v>
      </c>
      <c r="J103" s="38"/>
    </row>
    <row r="104" spans="1:16" ht="28.8" x14ac:dyDescent="0.3">
      <c r="A104" s="30" t="s">
        <v>51</v>
      </c>
      <c r="B104" s="37"/>
      <c r="E104" s="39" t="s">
        <v>155</v>
      </c>
      <c r="J104" s="38"/>
    </row>
    <row r="105" spans="1:16" ht="216" x14ac:dyDescent="0.3">
      <c r="A105" s="30" t="s">
        <v>46</v>
      </c>
      <c r="B105" s="37"/>
      <c r="E105" s="32" t="s">
        <v>156</v>
      </c>
      <c r="J105" s="38"/>
    </row>
    <row r="106" spans="1:16" x14ac:dyDescent="0.3">
      <c r="A106" s="30" t="s">
        <v>38</v>
      </c>
      <c r="B106" s="30">
        <v>25</v>
      </c>
      <c r="C106" s="31" t="s">
        <v>157</v>
      </c>
      <c r="D106" s="30" t="s">
        <v>40</v>
      </c>
      <c r="E106" s="32" t="s">
        <v>158</v>
      </c>
      <c r="F106" s="33" t="s">
        <v>110</v>
      </c>
      <c r="G106" s="34">
        <v>178</v>
      </c>
      <c r="H106" s="35">
        <v>0</v>
      </c>
      <c r="I106" s="35">
        <f>ROUND(G106*H106,P4)</f>
        <v>0</v>
      </c>
      <c r="J106" s="33" t="s">
        <v>43</v>
      </c>
      <c r="O106" s="36">
        <f>I106*0.21</f>
        <v>0</v>
      </c>
      <c r="P106">
        <v>3</v>
      </c>
    </row>
    <row r="107" spans="1:16" x14ac:dyDescent="0.3">
      <c r="A107" s="30" t="s">
        <v>44</v>
      </c>
      <c r="B107" s="37"/>
      <c r="E107" s="40" t="s">
        <v>40</v>
      </c>
      <c r="J107" s="38"/>
    </row>
    <row r="108" spans="1:16" ht="28.8" x14ac:dyDescent="0.3">
      <c r="A108" s="30" t="s">
        <v>51</v>
      </c>
      <c r="B108" s="37"/>
      <c r="E108" s="39" t="s">
        <v>159</v>
      </c>
      <c r="J108" s="38"/>
    </row>
    <row r="109" spans="1:16" ht="216" x14ac:dyDescent="0.3">
      <c r="A109" s="30" t="s">
        <v>46</v>
      </c>
      <c r="B109" s="37"/>
      <c r="E109" s="32" t="s">
        <v>156</v>
      </c>
      <c r="J109" s="38"/>
    </row>
    <row r="110" spans="1:16" ht="28.8" x14ac:dyDescent="0.3">
      <c r="A110" s="30" t="s">
        <v>38</v>
      </c>
      <c r="B110" s="30">
        <v>26</v>
      </c>
      <c r="C110" s="31" t="s">
        <v>160</v>
      </c>
      <c r="D110" s="30" t="s">
        <v>40</v>
      </c>
      <c r="E110" s="32" t="s">
        <v>161</v>
      </c>
      <c r="F110" s="33" t="s">
        <v>110</v>
      </c>
      <c r="G110" s="34">
        <v>53</v>
      </c>
      <c r="H110" s="35">
        <v>0</v>
      </c>
      <c r="I110" s="35">
        <f>ROUND(G110*H110,P4)</f>
        <v>0</v>
      </c>
      <c r="J110" s="33" t="s">
        <v>43</v>
      </c>
      <c r="O110" s="36">
        <f>I110*0.21</f>
        <v>0</v>
      </c>
      <c r="P110">
        <v>3</v>
      </c>
    </row>
    <row r="111" spans="1:16" x14ac:dyDescent="0.3">
      <c r="A111" s="30" t="s">
        <v>44</v>
      </c>
      <c r="B111" s="37"/>
      <c r="E111" s="40" t="s">
        <v>40</v>
      </c>
      <c r="J111" s="38"/>
    </row>
    <row r="112" spans="1:16" ht="28.8" x14ac:dyDescent="0.3">
      <c r="A112" s="30" t="s">
        <v>51</v>
      </c>
      <c r="B112" s="37"/>
      <c r="E112" s="39" t="s">
        <v>162</v>
      </c>
      <c r="J112" s="38"/>
    </row>
    <row r="113" spans="1:16" ht="216" x14ac:dyDescent="0.3">
      <c r="A113" s="30" t="s">
        <v>46</v>
      </c>
      <c r="B113" s="37"/>
      <c r="E113" s="32" t="s">
        <v>156</v>
      </c>
      <c r="J113" s="38"/>
    </row>
    <row r="114" spans="1:16" ht="28.8" x14ac:dyDescent="0.3">
      <c r="A114" s="30" t="s">
        <v>38</v>
      </c>
      <c r="B114" s="30">
        <v>27</v>
      </c>
      <c r="C114" s="31" t="s">
        <v>163</v>
      </c>
      <c r="D114" s="30" t="s">
        <v>40</v>
      </c>
      <c r="E114" s="32" t="s">
        <v>164</v>
      </c>
      <c r="F114" s="33" t="s">
        <v>110</v>
      </c>
      <c r="G114" s="34">
        <v>10</v>
      </c>
      <c r="H114" s="35">
        <v>0</v>
      </c>
      <c r="I114" s="35">
        <f>ROUND(G114*H114,P4)</f>
        <v>0</v>
      </c>
      <c r="J114" s="33" t="s">
        <v>43</v>
      </c>
      <c r="O114" s="36">
        <f>I114*0.21</f>
        <v>0</v>
      </c>
      <c r="P114">
        <v>3</v>
      </c>
    </row>
    <row r="115" spans="1:16" x14ac:dyDescent="0.3">
      <c r="A115" s="30" t="s">
        <v>44</v>
      </c>
      <c r="B115" s="37"/>
      <c r="E115" s="40" t="s">
        <v>40</v>
      </c>
      <c r="J115" s="38"/>
    </row>
    <row r="116" spans="1:16" ht="28.8" x14ac:dyDescent="0.3">
      <c r="A116" s="30" t="s">
        <v>51</v>
      </c>
      <c r="B116" s="37"/>
      <c r="E116" s="39" t="s">
        <v>165</v>
      </c>
      <c r="J116" s="38"/>
    </row>
    <row r="117" spans="1:16" ht="216" x14ac:dyDescent="0.3">
      <c r="A117" s="30" t="s">
        <v>46</v>
      </c>
      <c r="B117" s="37"/>
      <c r="E117" s="32" t="s">
        <v>156</v>
      </c>
      <c r="J117" s="38"/>
    </row>
    <row r="118" spans="1:16" x14ac:dyDescent="0.3">
      <c r="A118" s="30" t="s">
        <v>38</v>
      </c>
      <c r="B118" s="30">
        <v>28</v>
      </c>
      <c r="C118" s="31" t="s">
        <v>166</v>
      </c>
      <c r="D118" s="30" t="s">
        <v>40</v>
      </c>
      <c r="E118" s="32" t="s">
        <v>167</v>
      </c>
      <c r="F118" s="33" t="s">
        <v>89</v>
      </c>
      <c r="G118" s="34">
        <v>266</v>
      </c>
      <c r="H118" s="35">
        <v>0</v>
      </c>
      <c r="I118" s="35">
        <f>ROUND(G118*H118,P4)</f>
        <v>0</v>
      </c>
      <c r="J118" s="33" t="s">
        <v>43</v>
      </c>
      <c r="O118" s="36">
        <f>I118*0.21</f>
        <v>0</v>
      </c>
      <c r="P118">
        <v>3</v>
      </c>
    </row>
    <row r="119" spans="1:16" x14ac:dyDescent="0.3">
      <c r="A119" s="30" t="s">
        <v>44</v>
      </c>
      <c r="B119" s="37"/>
      <c r="E119" s="40"/>
      <c r="J119" s="38"/>
    </row>
    <row r="120" spans="1:16" ht="28.8" x14ac:dyDescent="0.3">
      <c r="A120" s="30" t="s">
        <v>51</v>
      </c>
      <c r="B120" s="37"/>
      <c r="E120" s="39" t="s">
        <v>168</v>
      </c>
      <c r="J120" s="38"/>
    </row>
    <row r="121" spans="1:16" ht="43.2" x14ac:dyDescent="0.3">
      <c r="A121" s="30" t="s">
        <v>46</v>
      </c>
      <c r="B121" s="37"/>
      <c r="E121" s="32" t="s">
        <v>169</v>
      </c>
      <c r="J121" s="38"/>
    </row>
    <row r="122" spans="1:16" x14ac:dyDescent="0.3">
      <c r="A122" s="24" t="s">
        <v>35</v>
      </c>
      <c r="B122" s="25"/>
      <c r="C122" s="26" t="s">
        <v>170</v>
      </c>
      <c r="D122" s="27"/>
      <c r="E122" s="24" t="s">
        <v>171</v>
      </c>
      <c r="F122" s="27"/>
      <c r="G122" s="27"/>
      <c r="H122" s="27"/>
      <c r="I122" s="28">
        <f>SUMIFS(I123:I142,A123:A142,"P")</f>
        <v>0</v>
      </c>
      <c r="J122" s="29"/>
    </row>
    <row r="123" spans="1:16" ht="28.8" x14ac:dyDescent="0.3">
      <c r="A123" s="30" t="s">
        <v>38</v>
      </c>
      <c r="B123" s="30">
        <v>29</v>
      </c>
      <c r="C123" s="31" t="s">
        <v>172</v>
      </c>
      <c r="D123" s="30" t="s">
        <v>40</v>
      </c>
      <c r="E123" s="32" t="s">
        <v>173</v>
      </c>
      <c r="F123" s="33" t="s">
        <v>174</v>
      </c>
      <c r="G123" s="34">
        <v>12</v>
      </c>
      <c r="H123" s="35">
        <v>0</v>
      </c>
      <c r="I123" s="35">
        <f>ROUND(G123*H123,P4)</f>
        <v>0</v>
      </c>
      <c r="J123" s="33" t="s">
        <v>43</v>
      </c>
      <c r="O123" s="36">
        <f>I123*0.21</f>
        <v>0</v>
      </c>
      <c r="P123">
        <v>3</v>
      </c>
    </row>
    <row r="124" spans="1:16" x14ac:dyDescent="0.3">
      <c r="A124" s="30" t="s">
        <v>44</v>
      </c>
      <c r="B124" s="37"/>
      <c r="E124" s="40" t="s">
        <v>40</v>
      </c>
      <c r="J124" s="38"/>
    </row>
    <row r="125" spans="1:16" ht="100.8" x14ac:dyDescent="0.3">
      <c r="A125" s="30" t="s">
        <v>51</v>
      </c>
      <c r="B125" s="37"/>
      <c r="E125" s="39" t="s">
        <v>175</v>
      </c>
      <c r="J125" s="38"/>
    </row>
    <row r="126" spans="1:16" ht="57.6" x14ac:dyDescent="0.3">
      <c r="A126" s="30" t="s">
        <v>46</v>
      </c>
      <c r="B126" s="37"/>
      <c r="E126" s="32" t="s">
        <v>176</v>
      </c>
      <c r="J126" s="38"/>
    </row>
    <row r="127" spans="1:16" ht="28.8" x14ac:dyDescent="0.3">
      <c r="A127" s="30" t="s">
        <v>38</v>
      </c>
      <c r="B127" s="30">
        <v>30</v>
      </c>
      <c r="C127" s="31" t="s">
        <v>177</v>
      </c>
      <c r="D127" s="30" t="s">
        <v>40</v>
      </c>
      <c r="E127" s="32" t="s">
        <v>178</v>
      </c>
      <c r="F127" s="33" t="s">
        <v>174</v>
      </c>
      <c r="G127" s="34">
        <v>7</v>
      </c>
      <c r="H127" s="35">
        <v>0</v>
      </c>
      <c r="I127" s="35">
        <f>ROUND(G127*H127,P4)</f>
        <v>0</v>
      </c>
      <c r="J127" s="33" t="s">
        <v>43</v>
      </c>
      <c r="O127" s="36">
        <f>I127*0.21</f>
        <v>0</v>
      </c>
      <c r="P127">
        <v>3</v>
      </c>
    </row>
    <row r="128" spans="1:16" x14ac:dyDescent="0.3">
      <c r="A128" s="30" t="s">
        <v>44</v>
      </c>
      <c r="B128" s="37"/>
      <c r="E128" s="40"/>
      <c r="J128" s="38"/>
    </row>
    <row r="129" spans="1:16" ht="28.8" x14ac:dyDescent="0.3">
      <c r="A129" s="30" t="s">
        <v>51</v>
      </c>
      <c r="B129" s="37"/>
      <c r="E129" s="39" t="s">
        <v>179</v>
      </c>
      <c r="J129" s="38"/>
    </row>
    <row r="130" spans="1:16" ht="43.2" x14ac:dyDescent="0.3">
      <c r="A130" s="30" t="s">
        <v>46</v>
      </c>
      <c r="B130" s="37"/>
      <c r="E130" s="32" t="s">
        <v>180</v>
      </c>
      <c r="J130" s="38"/>
    </row>
    <row r="131" spans="1:16" x14ac:dyDescent="0.3">
      <c r="A131" s="30" t="s">
        <v>38</v>
      </c>
      <c r="B131" s="30">
        <v>31</v>
      </c>
      <c r="C131" s="31" t="s">
        <v>181</v>
      </c>
      <c r="D131" s="30" t="s">
        <v>40</v>
      </c>
      <c r="E131" s="32" t="s">
        <v>182</v>
      </c>
      <c r="F131" s="33" t="s">
        <v>89</v>
      </c>
      <c r="G131" s="34">
        <v>24</v>
      </c>
      <c r="H131" s="35">
        <v>0</v>
      </c>
      <c r="I131" s="35">
        <f>ROUND(G131*H131,P4)</f>
        <v>0</v>
      </c>
      <c r="J131" s="33" t="s">
        <v>43</v>
      </c>
      <c r="O131" s="36">
        <f>I131*0.21</f>
        <v>0</v>
      </c>
      <c r="P131">
        <v>3</v>
      </c>
    </row>
    <row r="132" spans="1:16" x14ac:dyDescent="0.3">
      <c r="A132" s="30" t="s">
        <v>44</v>
      </c>
      <c r="B132" s="37"/>
      <c r="E132" s="40" t="s">
        <v>40</v>
      </c>
      <c r="J132" s="38"/>
    </row>
    <row r="133" spans="1:16" ht="28.8" x14ac:dyDescent="0.3">
      <c r="A133" s="30" t="s">
        <v>51</v>
      </c>
      <c r="B133" s="37"/>
      <c r="E133" s="39" t="s">
        <v>183</v>
      </c>
      <c r="J133" s="38"/>
    </row>
    <row r="134" spans="1:16" ht="86.4" x14ac:dyDescent="0.3">
      <c r="A134" s="30" t="s">
        <v>46</v>
      </c>
      <c r="B134" s="37"/>
      <c r="E134" s="32" t="s">
        <v>184</v>
      </c>
      <c r="J134" s="38"/>
    </row>
    <row r="135" spans="1:16" x14ac:dyDescent="0.3">
      <c r="A135" s="30" t="s">
        <v>38</v>
      </c>
      <c r="B135" s="30">
        <v>32</v>
      </c>
      <c r="C135" s="31" t="s">
        <v>185</v>
      </c>
      <c r="D135" s="30" t="s">
        <v>40</v>
      </c>
      <c r="E135" s="32" t="s">
        <v>186</v>
      </c>
      <c r="F135" s="33" t="s">
        <v>89</v>
      </c>
      <c r="G135" s="34">
        <v>280</v>
      </c>
      <c r="H135" s="35">
        <v>0</v>
      </c>
      <c r="I135" s="35">
        <f>ROUND(G135*H135,P4)</f>
        <v>0</v>
      </c>
      <c r="J135" s="33" t="s">
        <v>43</v>
      </c>
      <c r="O135" s="36">
        <f>I135*0.21</f>
        <v>0</v>
      </c>
      <c r="P135">
        <v>3</v>
      </c>
    </row>
    <row r="136" spans="1:16" x14ac:dyDescent="0.3">
      <c r="A136" s="30" t="s">
        <v>44</v>
      </c>
      <c r="B136" s="37"/>
      <c r="E136" s="40" t="s">
        <v>40</v>
      </c>
      <c r="J136" s="38"/>
    </row>
    <row r="137" spans="1:16" ht="28.8" x14ac:dyDescent="0.3">
      <c r="A137" s="30" t="s">
        <v>51</v>
      </c>
      <c r="B137" s="37"/>
      <c r="E137" s="39" t="s">
        <v>187</v>
      </c>
      <c r="J137" s="38"/>
    </row>
    <row r="138" spans="1:16" ht="86.4" x14ac:dyDescent="0.3">
      <c r="A138" s="30" t="s">
        <v>46</v>
      </c>
      <c r="B138" s="37"/>
      <c r="E138" s="32" t="s">
        <v>184</v>
      </c>
      <c r="J138" s="38"/>
    </row>
    <row r="139" spans="1:16" x14ac:dyDescent="0.3">
      <c r="A139" s="30" t="s">
        <v>38</v>
      </c>
      <c r="B139" s="30">
        <v>33</v>
      </c>
      <c r="C139" s="31" t="s">
        <v>188</v>
      </c>
      <c r="D139" s="30" t="s">
        <v>40</v>
      </c>
      <c r="E139" s="32" t="s">
        <v>189</v>
      </c>
      <c r="F139" s="33" t="s">
        <v>89</v>
      </c>
      <c r="G139" s="34">
        <v>266</v>
      </c>
      <c r="H139" s="35">
        <v>0</v>
      </c>
      <c r="I139" s="35">
        <f>ROUND(G139*H139,P4)</f>
        <v>0</v>
      </c>
      <c r="J139" s="33" t="s">
        <v>43</v>
      </c>
      <c r="O139" s="36">
        <f>I139*0.21</f>
        <v>0</v>
      </c>
      <c r="P139">
        <v>3</v>
      </c>
    </row>
    <row r="140" spans="1:16" x14ac:dyDescent="0.3">
      <c r="A140" s="30" t="s">
        <v>44</v>
      </c>
      <c r="B140" s="37"/>
      <c r="E140" s="40"/>
      <c r="J140" s="38"/>
    </row>
    <row r="141" spans="1:16" ht="28.8" x14ac:dyDescent="0.3">
      <c r="A141" s="30" t="s">
        <v>51</v>
      </c>
      <c r="B141" s="37"/>
      <c r="E141" s="39" t="s">
        <v>168</v>
      </c>
      <c r="J141" s="38"/>
    </row>
    <row r="142" spans="1:16" ht="28.8" x14ac:dyDescent="0.3">
      <c r="A142" s="30" t="s">
        <v>46</v>
      </c>
      <c r="B142" s="41"/>
      <c r="C142" s="42"/>
      <c r="D142" s="42"/>
      <c r="E142" s="32" t="s">
        <v>190</v>
      </c>
      <c r="F142" s="42"/>
      <c r="G142" s="42"/>
      <c r="H142" s="42"/>
      <c r="I142" s="42"/>
      <c r="J14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95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17</v>
      </c>
      <c r="F2" s="3"/>
      <c r="G2" s="3"/>
      <c r="H2" s="3"/>
      <c r="I2" s="3"/>
      <c r="J2" s="15"/>
    </row>
    <row r="3" spans="1:16" x14ac:dyDescent="0.3">
      <c r="A3" s="3" t="s">
        <v>18</v>
      </c>
      <c r="B3" s="16" t="s">
        <v>19</v>
      </c>
      <c r="C3" s="66" t="s">
        <v>20</v>
      </c>
      <c r="D3" s="67"/>
      <c r="E3" s="17" t="s">
        <v>21</v>
      </c>
      <c r="F3" s="3"/>
      <c r="G3" s="3"/>
      <c r="H3" s="18" t="s">
        <v>15</v>
      </c>
      <c r="I3" s="19">
        <f>SUMIFS(I8:I95,A8:A95,"SD")</f>
        <v>0</v>
      </c>
      <c r="J3" s="15"/>
      <c r="O3">
        <v>0</v>
      </c>
      <c r="P3">
        <v>2</v>
      </c>
    </row>
    <row r="4" spans="1:16" x14ac:dyDescent="0.3">
      <c r="A4" s="3" t="s">
        <v>22</v>
      </c>
      <c r="B4" s="16" t="s">
        <v>23</v>
      </c>
      <c r="C4" s="66" t="s">
        <v>15</v>
      </c>
      <c r="D4" s="67"/>
      <c r="E4" s="17" t="s">
        <v>16</v>
      </c>
      <c r="F4" s="3"/>
      <c r="G4" s="3"/>
      <c r="H4" s="3"/>
      <c r="I4" s="3"/>
      <c r="J4" s="15"/>
      <c r="O4">
        <v>0.12</v>
      </c>
      <c r="P4">
        <v>2</v>
      </c>
    </row>
    <row r="5" spans="1:16" x14ac:dyDescent="0.3">
      <c r="A5" s="68" t="s">
        <v>24</v>
      </c>
      <c r="B5" s="69" t="s">
        <v>25</v>
      </c>
      <c r="C5" s="70" t="s">
        <v>26</v>
      </c>
      <c r="D5" s="70" t="s">
        <v>27</v>
      </c>
      <c r="E5" s="70" t="s">
        <v>28</v>
      </c>
      <c r="F5" s="70" t="s">
        <v>29</v>
      </c>
      <c r="G5" s="70" t="s">
        <v>30</v>
      </c>
      <c r="H5" s="70" t="s">
        <v>31</v>
      </c>
      <c r="I5" s="70"/>
      <c r="J5" s="71" t="s">
        <v>32</v>
      </c>
      <c r="O5">
        <v>0.21</v>
      </c>
    </row>
    <row r="6" spans="1:16" x14ac:dyDescent="0.3">
      <c r="A6" s="68"/>
      <c r="B6" s="69"/>
      <c r="C6" s="70"/>
      <c r="D6" s="70"/>
      <c r="E6" s="70"/>
      <c r="F6" s="70"/>
      <c r="G6" s="70"/>
      <c r="H6" s="7" t="s">
        <v>33</v>
      </c>
      <c r="I6" s="7" t="s">
        <v>34</v>
      </c>
      <c r="J6" s="71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35</v>
      </c>
      <c r="B8" s="25"/>
      <c r="C8" s="26" t="s">
        <v>36</v>
      </c>
      <c r="D8" s="27"/>
      <c r="E8" s="24" t="s">
        <v>37</v>
      </c>
      <c r="F8" s="27"/>
      <c r="G8" s="27"/>
      <c r="H8" s="27"/>
      <c r="I8" s="28">
        <f>SUMIFS(I9:I16,A9:A16,"P")</f>
        <v>0</v>
      </c>
      <c r="J8" s="29"/>
    </row>
    <row r="9" spans="1:16" ht="28.8" x14ac:dyDescent="0.3">
      <c r="A9" s="30" t="s">
        <v>38</v>
      </c>
      <c r="B9" s="30">
        <v>1</v>
      </c>
      <c r="C9" s="31" t="s">
        <v>63</v>
      </c>
      <c r="D9" s="30" t="s">
        <v>40</v>
      </c>
      <c r="E9" s="32" t="s">
        <v>64</v>
      </c>
      <c r="F9" s="33" t="s">
        <v>65</v>
      </c>
      <c r="G9" s="34">
        <v>56.497999999999998</v>
      </c>
      <c r="H9" s="35">
        <v>0</v>
      </c>
      <c r="I9" s="35">
        <f>ROUND(G9*H9,P4)</f>
        <v>0</v>
      </c>
      <c r="J9" s="33" t="s">
        <v>191</v>
      </c>
      <c r="O9" s="36">
        <f>I9*0.21</f>
        <v>0</v>
      </c>
      <c r="P9">
        <v>3</v>
      </c>
    </row>
    <row r="10" spans="1:16" x14ac:dyDescent="0.3">
      <c r="A10" s="30" t="s">
        <v>44</v>
      </c>
      <c r="B10" s="37"/>
      <c r="E10" s="40"/>
      <c r="J10" s="38"/>
    </row>
    <row r="11" spans="1:16" ht="28.8" x14ac:dyDescent="0.3">
      <c r="A11" s="30" t="s">
        <v>51</v>
      </c>
      <c r="B11" s="37"/>
      <c r="E11" s="39" t="s">
        <v>192</v>
      </c>
      <c r="J11" s="38"/>
    </row>
    <row r="12" spans="1:16" ht="158.4" x14ac:dyDescent="0.3">
      <c r="A12" s="30" t="s">
        <v>46</v>
      </c>
      <c r="B12" s="37"/>
      <c r="E12" s="32" t="s">
        <v>67</v>
      </c>
      <c r="J12" s="38"/>
    </row>
    <row r="13" spans="1:16" x14ac:dyDescent="0.3">
      <c r="A13" s="30" t="s">
        <v>38</v>
      </c>
      <c r="B13" s="30">
        <v>2</v>
      </c>
      <c r="C13" s="31" t="s">
        <v>193</v>
      </c>
      <c r="D13" s="30" t="s">
        <v>40</v>
      </c>
      <c r="E13" s="32" t="s">
        <v>194</v>
      </c>
      <c r="F13" s="33" t="s">
        <v>174</v>
      </c>
      <c r="G13" s="34">
        <v>5</v>
      </c>
      <c r="H13" s="35">
        <v>0</v>
      </c>
      <c r="I13" s="35">
        <f>ROUND(G13*H13,P4)</f>
        <v>0</v>
      </c>
      <c r="J13" s="33" t="s">
        <v>191</v>
      </c>
      <c r="O13" s="36">
        <f>I13*0.21</f>
        <v>0</v>
      </c>
      <c r="P13">
        <v>3</v>
      </c>
    </row>
    <row r="14" spans="1:16" x14ac:dyDescent="0.3">
      <c r="A14" s="30" t="s">
        <v>44</v>
      </c>
      <c r="B14" s="37"/>
      <c r="E14" s="40"/>
      <c r="J14" s="38"/>
    </row>
    <row r="15" spans="1:16" x14ac:dyDescent="0.3">
      <c r="A15" s="30" t="s">
        <v>51</v>
      </c>
      <c r="B15" s="37"/>
      <c r="E15" s="39" t="s">
        <v>195</v>
      </c>
      <c r="J15" s="38"/>
    </row>
    <row r="16" spans="1:16" ht="129.6" x14ac:dyDescent="0.3">
      <c r="A16" s="30" t="s">
        <v>46</v>
      </c>
      <c r="B16" s="37"/>
      <c r="E16" s="32" t="s">
        <v>196</v>
      </c>
      <c r="J16" s="38"/>
    </row>
    <row r="17" spans="1:16" x14ac:dyDescent="0.3">
      <c r="A17" s="24" t="s">
        <v>35</v>
      </c>
      <c r="B17" s="25"/>
      <c r="C17" s="26" t="s">
        <v>74</v>
      </c>
      <c r="D17" s="27"/>
      <c r="E17" s="24" t="s">
        <v>75</v>
      </c>
      <c r="F17" s="27"/>
      <c r="G17" s="27"/>
      <c r="H17" s="27"/>
      <c r="I17" s="28">
        <f>SUMIFS(I18:I33,A18:A33,"P")</f>
        <v>0</v>
      </c>
      <c r="J17" s="29"/>
    </row>
    <row r="18" spans="1:16" x14ac:dyDescent="0.3">
      <c r="A18" s="30" t="s">
        <v>38</v>
      </c>
      <c r="B18" s="30">
        <v>3</v>
      </c>
      <c r="C18" s="31" t="s">
        <v>197</v>
      </c>
      <c r="D18" s="30" t="s">
        <v>40</v>
      </c>
      <c r="E18" s="32" t="s">
        <v>198</v>
      </c>
      <c r="F18" s="33" t="s">
        <v>78</v>
      </c>
      <c r="G18" s="34">
        <v>2.3759999999999999</v>
      </c>
      <c r="H18" s="35">
        <v>0</v>
      </c>
      <c r="I18" s="35">
        <f>ROUND(G18*H18,P4)</f>
        <v>0</v>
      </c>
      <c r="J18" s="33" t="s">
        <v>191</v>
      </c>
      <c r="O18" s="36">
        <f>I18*0.21</f>
        <v>0</v>
      </c>
      <c r="P18">
        <v>3</v>
      </c>
    </row>
    <row r="19" spans="1:16" x14ac:dyDescent="0.3">
      <c r="A19" s="30" t="s">
        <v>44</v>
      </c>
      <c r="B19" s="37"/>
      <c r="E19" s="40"/>
      <c r="J19" s="38"/>
    </row>
    <row r="20" spans="1:16" ht="28.8" x14ac:dyDescent="0.3">
      <c r="A20" s="30" t="s">
        <v>51</v>
      </c>
      <c r="B20" s="37"/>
      <c r="E20" s="39" t="s">
        <v>199</v>
      </c>
      <c r="J20" s="38"/>
    </row>
    <row r="21" spans="1:16" ht="374.4" x14ac:dyDescent="0.3">
      <c r="A21" s="30" t="s">
        <v>46</v>
      </c>
      <c r="B21" s="37"/>
      <c r="E21" s="32" t="s">
        <v>200</v>
      </c>
      <c r="J21" s="38"/>
    </row>
    <row r="22" spans="1:16" x14ac:dyDescent="0.3">
      <c r="A22" s="30" t="s">
        <v>38</v>
      </c>
      <c r="B22" s="30">
        <v>4</v>
      </c>
      <c r="C22" s="31" t="s">
        <v>201</v>
      </c>
      <c r="D22" s="30" t="s">
        <v>40</v>
      </c>
      <c r="E22" s="32" t="s">
        <v>202</v>
      </c>
      <c r="F22" s="33" t="s">
        <v>78</v>
      </c>
      <c r="G22" s="34">
        <v>27.36</v>
      </c>
      <c r="H22" s="35">
        <v>0</v>
      </c>
      <c r="I22" s="35">
        <f>ROUND(G22*H22,P4)</f>
        <v>0</v>
      </c>
      <c r="J22" s="33" t="s">
        <v>191</v>
      </c>
      <c r="O22" s="36">
        <f>I22*0.21</f>
        <v>0</v>
      </c>
      <c r="P22">
        <v>3</v>
      </c>
    </row>
    <row r="23" spans="1:16" x14ac:dyDescent="0.3">
      <c r="A23" s="30" t="s">
        <v>44</v>
      </c>
      <c r="B23" s="37"/>
      <c r="E23" s="40"/>
      <c r="J23" s="38"/>
    </row>
    <row r="24" spans="1:16" ht="28.8" x14ac:dyDescent="0.3">
      <c r="A24" s="30" t="s">
        <v>51</v>
      </c>
      <c r="B24" s="37"/>
      <c r="E24" s="39" t="s">
        <v>203</v>
      </c>
      <c r="J24" s="38"/>
    </row>
    <row r="25" spans="1:16" ht="374.4" x14ac:dyDescent="0.3">
      <c r="A25" s="30" t="s">
        <v>46</v>
      </c>
      <c r="B25" s="37"/>
      <c r="E25" s="32" t="s">
        <v>200</v>
      </c>
      <c r="J25" s="38"/>
    </row>
    <row r="26" spans="1:16" x14ac:dyDescent="0.3">
      <c r="A26" s="30" t="s">
        <v>38</v>
      </c>
      <c r="B26" s="30">
        <v>5</v>
      </c>
      <c r="C26" s="31" t="s">
        <v>204</v>
      </c>
      <c r="D26" s="30" t="s">
        <v>40</v>
      </c>
      <c r="E26" s="32" t="s">
        <v>205</v>
      </c>
      <c r="F26" s="33" t="s">
        <v>78</v>
      </c>
      <c r="G26" s="34">
        <v>20.52</v>
      </c>
      <c r="H26" s="35">
        <v>0</v>
      </c>
      <c r="I26" s="35">
        <f>ROUND(G26*H26,P4)</f>
        <v>0</v>
      </c>
      <c r="J26" s="33" t="s">
        <v>191</v>
      </c>
      <c r="O26" s="36">
        <f>I26*0.21</f>
        <v>0</v>
      </c>
      <c r="P26">
        <v>3</v>
      </c>
    </row>
    <row r="27" spans="1:16" x14ac:dyDescent="0.3">
      <c r="A27" s="30" t="s">
        <v>44</v>
      </c>
      <c r="B27" s="37"/>
      <c r="E27" s="40"/>
      <c r="J27" s="38"/>
    </row>
    <row r="28" spans="1:16" ht="28.8" x14ac:dyDescent="0.3">
      <c r="A28" s="30" t="s">
        <v>51</v>
      </c>
      <c r="B28" s="37"/>
      <c r="E28" s="39" t="s">
        <v>206</v>
      </c>
      <c r="J28" s="38"/>
    </row>
    <row r="29" spans="1:16" ht="273.60000000000002" x14ac:dyDescent="0.3">
      <c r="A29" s="30" t="s">
        <v>46</v>
      </c>
      <c r="B29" s="37"/>
      <c r="E29" s="32" t="s">
        <v>207</v>
      </c>
      <c r="J29" s="38"/>
    </row>
    <row r="30" spans="1:16" x14ac:dyDescent="0.3">
      <c r="A30" s="30" t="s">
        <v>38</v>
      </c>
      <c r="B30" s="30">
        <v>6</v>
      </c>
      <c r="C30" s="31" t="s">
        <v>208</v>
      </c>
      <c r="D30" s="30" t="s">
        <v>40</v>
      </c>
      <c r="E30" s="32" t="s">
        <v>209</v>
      </c>
      <c r="F30" s="33" t="s">
        <v>78</v>
      </c>
      <c r="G30" s="34">
        <v>9.1199999999999992</v>
      </c>
      <c r="H30" s="35">
        <v>0</v>
      </c>
      <c r="I30" s="35">
        <f>ROUND(G30*H30,P4)</f>
        <v>0</v>
      </c>
      <c r="J30" s="33" t="s">
        <v>210</v>
      </c>
      <c r="O30" s="36">
        <f>I30*0.21</f>
        <v>0</v>
      </c>
      <c r="P30">
        <v>3</v>
      </c>
    </row>
    <row r="31" spans="1:16" x14ac:dyDescent="0.3">
      <c r="A31" s="30" t="s">
        <v>44</v>
      </c>
      <c r="B31" s="37"/>
      <c r="E31" s="32" t="s">
        <v>211</v>
      </c>
      <c r="J31" s="38"/>
    </row>
    <row r="32" spans="1:16" ht="28.8" x14ac:dyDescent="0.3">
      <c r="A32" s="30" t="s">
        <v>51</v>
      </c>
      <c r="B32" s="37"/>
      <c r="E32" s="39" t="s">
        <v>212</v>
      </c>
      <c r="J32" s="38"/>
    </row>
    <row r="33" spans="1:16" ht="388.8" x14ac:dyDescent="0.3">
      <c r="A33" s="30" t="s">
        <v>46</v>
      </c>
      <c r="B33" s="37"/>
      <c r="E33" s="32" t="s">
        <v>213</v>
      </c>
      <c r="J33" s="38"/>
    </row>
    <row r="34" spans="1:16" x14ac:dyDescent="0.3">
      <c r="A34" s="24" t="s">
        <v>35</v>
      </c>
      <c r="B34" s="25"/>
      <c r="C34" s="26" t="s">
        <v>214</v>
      </c>
      <c r="D34" s="27"/>
      <c r="E34" s="24" t="s">
        <v>215</v>
      </c>
      <c r="F34" s="27"/>
      <c r="G34" s="27"/>
      <c r="H34" s="27"/>
      <c r="I34" s="28">
        <f>SUMIFS(I35:I38,A35:A38,"P")</f>
        <v>0</v>
      </c>
      <c r="J34" s="29"/>
    </row>
    <row r="35" spans="1:16" x14ac:dyDescent="0.3">
      <c r="A35" s="30" t="s">
        <v>38</v>
      </c>
      <c r="B35" s="30">
        <v>7</v>
      </c>
      <c r="C35" s="31" t="s">
        <v>216</v>
      </c>
      <c r="D35" s="30" t="s">
        <v>40</v>
      </c>
      <c r="E35" s="32" t="s">
        <v>217</v>
      </c>
      <c r="F35" s="33" t="s">
        <v>78</v>
      </c>
      <c r="G35" s="34">
        <v>3.052</v>
      </c>
      <c r="H35" s="35">
        <v>0</v>
      </c>
      <c r="I35" s="35">
        <f>ROUND(G35*H35,P4)</f>
        <v>0</v>
      </c>
      <c r="J35" s="33" t="s">
        <v>191</v>
      </c>
      <c r="O35" s="36">
        <f>I35*0.21</f>
        <v>0</v>
      </c>
      <c r="P35">
        <v>3</v>
      </c>
    </row>
    <row r="36" spans="1:16" x14ac:dyDescent="0.3">
      <c r="A36" s="30" t="s">
        <v>44</v>
      </c>
      <c r="B36" s="37"/>
      <c r="E36" s="40"/>
      <c r="J36" s="38"/>
    </row>
    <row r="37" spans="1:16" ht="28.8" x14ac:dyDescent="0.3">
      <c r="A37" s="30" t="s">
        <v>51</v>
      </c>
      <c r="B37" s="37"/>
      <c r="E37" s="39" t="s">
        <v>218</v>
      </c>
      <c r="J37" s="38"/>
    </row>
    <row r="38" spans="1:16" ht="409.6" x14ac:dyDescent="0.3">
      <c r="A38" s="30" t="s">
        <v>46</v>
      </c>
      <c r="B38" s="37"/>
      <c r="E38" s="32" t="s">
        <v>219</v>
      </c>
      <c r="J38" s="38"/>
    </row>
    <row r="39" spans="1:16" x14ac:dyDescent="0.3">
      <c r="A39" s="24" t="s">
        <v>35</v>
      </c>
      <c r="B39" s="25"/>
      <c r="C39" s="26" t="s">
        <v>120</v>
      </c>
      <c r="D39" s="27"/>
      <c r="E39" s="24" t="s">
        <v>121</v>
      </c>
      <c r="F39" s="27"/>
      <c r="G39" s="27"/>
      <c r="H39" s="27"/>
      <c r="I39" s="28">
        <f>SUMIFS(I40:I47,A40:A47,"P")</f>
        <v>0</v>
      </c>
      <c r="J39" s="29"/>
    </row>
    <row r="40" spans="1:16" x14ac:dyDescent="0.3">
      <c r="A40" s="30" t="s">
        <v>38</v>
      </c>
      <c r="B40" s="30">
        <v>8</v>
      </c>
      <c r="C40" s="31" t="s">
        <v>131</v>
      </c>
      <c r="D40" s="30" t="s">
        <v>40</v>
      </c>
      <c r="E40" s="32" t="s">
        <v>132</v>
      </c>
      <c r="F40" s="33" t="s">
        <v>110</v>
      </c>
      <c r="G40" s="34">
        <v>18.25</v>
      </c>
      <c r="H40" s="35">
        <v>0</v>
      </c>
      <c r="I40" s="35">
        <f>ROUND(G40*H40,P4)</f>
        <v>0</v>
      </c>
      <c r="J40" s="33" t="s">
        <v>210</v>
      </c>
      <c r="O40" s="36">
        <f>I40*0.21</f>
        <v>0</v>
      </c>
      <c r="P40">
        <v>3</v>
      </c>
    </row>
    <row r="41" spans="1:16" x14ac:dyDescent="0.3">
      <c r="A41" s="30" t="s">
        <v>44</v>
      </c>
      <c r="B41" s="37"/>
      <c r="E41" s="40" t="s">
        <v>40</v>
      </c>
      <c r="J41" s="38"/>
    </row>
    <row r="42" spans="1:16" ht="28.8" x14ac:dyDescent="0.3">
      <c r="A42" s="30" t="s">
        <v>51</v>
      </c>
      <c r="B42" s="37"/>
      <c r="E42" s="39" t="s">
        <v>220</v>
      </c>
      <c r="J42" s="38"/>
    </row>
    <row r="43" spans="1:16" ht="86.4" x14ac:dyDescent="0.3">
      <c r="A43" s="30" t="s">
        <v>46</v>
      </c>
      <c r="B43" s="37"/>
      <c r="E43" s="32" t="s">
        <v>221</v>
      </c>
      <c r="J43" s="38"/>
    </row>
    <row r="44" spans="1:16" x14ac:dyDescent="0.3">
      <c r="A44" s="30" t="s">
        <v>38</v>
      </c>
      <c r="B44" s="30">
        <v>9</v>
      </c>
      <c r="C44" s="31" t="s">
        <v>222</v>
      </c>
      <c r="D44" s="30" t="s">
        <v>40</v>
      </c>
      <c r="E44" s="32" t="s">
        <v>223</v>
      </c>
      <c r="F44" s="33" t="s">
        <v>110</v>
      </c>
      <c r="G44" s="34">
        <v>18.25</v>
      </c>
      <c r="H44" s="35">
        <v>0</v>
      </c>
      <c r="I44" s="35">
        <f>ROUND(G44*H44,P4)</f>
        <v>0</v>
      </c>
      <c r="J44" s="33" t="s">
        <v>43</v>
      </c>
      <c r="O44" s="36">
        <f>I44*0.21</f>
        <v>0</v>
      </c>
      <c r="P44">
        <v>3</v>
      </c>
    </row>
    <row r="45" spans="1:16" x14ac:dyDescent="0.3">
      <c r="A45" s="30" t="s">
        <v>44</v>
      </c>
      <c r="B45" s="37"/>
      <c r="E45" s="40" t="s">
        <v>40</v>
      </c>
      <c r="J45" s="38"/>
    </row>
    <row r="46" spans="1:16" ht="28.8" x14ac:dyDescent="0.3">
      <c r="A46" s="30" t="s">
        <v>51</v>
      </c>
      <c r="B46" s="37"/>
      <c r="E46" s="39" t="s">
        <v>220</v>
      </c>
      <c r="J46" s="38"/>
    </row>
    <row r="47" spans="1:16" ht="129.6" x14ac:dyDescent="0.3">
      <c r="A47" s="30" t="s">
        <v>46</v>
      </c>
      <c r="B47" s="37"/>
      <c r="E47" s="32" t="s">
        <v>224</v>
      </c>
      <c r="J47" s="38"/>
    </row>
    <row r="48" spans="1:16" x14ac:dyDescent="0.3">
      <c r="A48" s="24" t="s">
        <v>35</v>
      </c>
      <c r="B48" s="25"/>
      <c r="C48" s="26" t="s">
        <v>225</v>
      </c>
      <c r="D48" s="27"/>
      <c r="E48" s="24" t="s">
        <v>226</v>
      </c>
      <c r="F48" s="27"/>
      <c r="G48" s="27"/>
      <c r="H48" s="27"/>
      <c r="I48" s="28">
        <f>SUMIFS(I49:I95,A49:A95,"P")</f>
        <v>0</v>
      </c>
      <c r="J48" s="29"/>
    </row>
    <row r="49" spans="1:16" x14ac:dyDescent="0.3">
      <c r="A49" s="30" t="s">
        <v>38</v>
      </c>
      <c r="B49" s="30">
        <v>10</v>
      </c>
      <c r="C49" s="31" t="s">
        <v>227</v>
      </c>
      <c r="D49" s="30" t="s">
        <v>40</v>
      </c>
      <c r="E49" s="32" t="s">
        <v>228</v>
      </c>
      <c r="F49" s="33" t="s">
        <v>89</v>
      </c>
      <c r="G49" s="34">
        <v>152</v>
      </c>
      <c r="H49" s="35">
        <v>0</v>
      </c>
      <c r="I49" s="35">
        <f>ROUND(G49*H49,P4)</f>
        <v>0</v>
      </c>
      <c r="J49" s="33" t="s">
        <v>191</v>
      </c>
      <c r="O49" s="36">
        <f>I49*0.21</f>
        <v>0</v>
      </c>
      <c r="P49">
        <v>3</v>
      </c>
    </row>
    <row r="50" spans="1:16" x14ac:dyDescent="0.3">
      <c r="A50" s="30" t="s">
        <v>44</v>
      </c>
      <c r="B50" s="37"/>
      <c r="E50" s="40"/>
      <c r="J50" s="38"/>
    </row>
    <row r="51" spans="1:16" x14ac:dyDescent="0.3">
      <c r="A51" s="30" t="s">
        <v>51</v>
      </c>
      <c r="B51" s="37"/>
      <c r="E51" s="39" t="s">
        <v>229</v>
      </c>
      <c r="J51" s="38"/>
    </row>
    <row r="52" spans="1:16" ht="115.2" x14ac:dyDescent="0.3">
      <c r="A52" s="30" t="s">
        <v>46</v>
      </c>
      <c r="B52" s="37"/>
      <c r="E52" s="32" t="s">
        <v>230</v>
      </c>
      <c r="J52" s="38"/>
    </row>
    <row r="53" spans="1:16" x14ac:dyDescent="0.3">
      <c r="A53" s="30" t="s">
        <v>38</v>
      </c>
      <c r="B53" s="30">
        <v>11</v>
      </c>
      <c r="C53" s="31" t="s">
        <v>231</v>
      </c>
      <c r="D53" s="30" t="s">
        <v>40</v>
      </c>
      <c r="E53" s="32" t="s">
        <v>232</v>
      </c>
      <c r="F53" s="33" t="s">
        <v>89</v>
      </c>
      <c r="G53" s="34">
        <v>5</v>
      </c>
      <c r="H53" s="35">
        <v>0</v>
      </c>
      <c r="I53" s="35">
        <f>ROUND(G53*H53,P4)</f>
        <v>0</v>
      </c>
      <c r="J53" s="33" t="s">
        <v>191</v>
      </c>
      <c r="O53" s="36">
        <f>I53*0.21</f>
        <v>0</v>
      </c>
      <c r="P53">
        <v>3</v>
      </c>
    </row>
    <row r="54" spans="1:16" x14ac:dyDescent="0.3">
      <c r="A54" s="30" t="s">
        <v>44</v>
      </c>
      <c r="B54" s="37"/>
      <c r="E54" s="40"/>
      <c r="J54" s="38"/>
    </row>
    <row r="55" spans="1:16" ht="28.8" x14ac:dyDescent="0.3">
      <c r="A55" s="30" t="s">
        <v>51</v>
      </c>
      <c r="B55" s="37"/>
      <c r="E55" s="39" t="s">
        <v>233</v>
      </c>
      <c r="J55" s="38"/>
    </row>
    <row r="56" spans="1:16" ht="115.2" x14ac:dyDescent="0.3">
      <c r="A56" s="30" t="s">
        <v>46</v>
      </c>
      <c r="B56" s="37"/>
      <c r="E56" s="32" t="s">
        <v>230</v>
      </c>
      <c r="J56" s="38"/>
    </row>
    <row r="57" spans="1:16" x14ac:dyDescent="0.3">
      <c r="A57" s="30" t="s">
        <v>38</v>
      </c>
      <c r="B57" s="30">
        <v>12</v>
      </c>
      <c r="C57" s="31" t="s">
        <v>234</v>
      </c>
      <c r="D57" s="30" t="s">
        <v>40</v>
      </c>
      <c r="E57" s="32" t="s">
        <v>235</v>
      </c>
      <c r="F57" s="33" t="s">
        <v>89</v>
      </c>
      <c r="G57" s="34">
        <v>152</v>
      </c>
      <c r="H57" s="35">
        <v>0</v>
      </c>
      <c r="I57" s="35">
        <f>ROUND(G57*H57,P4)</f>
        <v>0</v>
      </c>
      <c r="J57" s="33" t="s">
        <v>191</v>
      </c>
      <c r="O57" s="36">
        <f>I57*0.21</f>
        <v>0</v>
      </c>
      <c r="P57">
        <v>3</v>
      </c>
    </row>
    <row r="58" spans="1:16" x14ac:dyDescent="0.3">
      <c r="A58" s="30" t="s">
        <v>44</v>
      </c>
      <c r="B58" s="37"/>
      <c r="E58" s="40"/>
      <c r="J58" s="38"/>
    </row>
    <row r="59" spans="1:16" ht="28.8" x14ac:dyDescent="0.3">
      <c r="A59" s="30" t="s">
        <v>51</v>
      </c>
      <c r="B59" s="37"/>
      <c r="E59" s="39" t="s">
        <v>236</v>
      </c>
      <c r="J59" s="38"/>
    </row>
    <row r="60" spans="1:16" ht="158.4" x14ac:dyDescent="0.3">
      <c r="A60" s="30" t="s">
        <v>46</v>
      </c>
      <c r="B60" s="37"/>
      <c r="E60" s="32" t="s">
        <v>237</v>
      </c>
      <c r="J60" s="38"/>
    </row>
    <row r="61" spans="1:16" x14ac:dyDescent="0.3">
      <c r="A61" s="30" t="s">
        <v>38</v>
      </c>
      <c r="B61" s="30">
        <v>13</v>
      </c>
      <c r="C61" s="31" t="s">
        <v>238</v>
      </c>
      <c r="D61" s="30" t="s">
        <v>40</v>
      </c>
      <c r="E61" s="32" t="s">
        <v>239</v>
      </c>
      <c r="F61" s="33" t="s">
        <v>89</v>
      </c>
      <c r="G61" s="34">
        <v>18.25</v>
      </c>
      <c r="H61" s="35">
        <v>0</v>
      </c>
      <c r="I61" s="35">
        <f>ROUND(G61*H61,P4)</f>
        <v>0</v>
      </c>
      <c r="J61" s="33" t="s">
        <v>191</v>
      </c>
      <c r="O61" s="36">
        <f>I61*0.21</f>
        <v>0</v>
      </c>
      <c r="P61">
        <v>3</v>
      </c>
    </row>
    <row r="62" spans="1:16" x14ac:dyDescent="0.3">
      <c r="A62" s="30" t="s">
        <v>44</v>
      </c>
      <c r="B62" s="37"/>
      <c r="E62" s="40"/>
      <c r="J62" s="38"/>
    </row>
    <row r="63" spans="1:16" x14ac:dyDescent="0.3">
      <c r="A63" s="30" t="s">
        <v>51</v>
      </c>
      <c r="B63" s="37"/>
      <c r="E63" s="39" t="s">
        <v>240</v>
      </c>
      <c r="J63" s="38"/>
    </row>
    <row r="64" spans="1:16" ht="129.6" x14ac:dyDescent="0.3">
      <c r="A64" s="30" t="s">
        <v>46</v>
      </c>
      <c r="B64" s="37"/>
      <c r="E64" s="32" t="s">
        <v>196</v>
      </c>
      <c r="J64" s="38"/>
    </row>
    <row r="65" spans="1:16" x14ac:dyDescent="0.3">
      <c r="A65" s="30" t="s">
        <v>38</v>
      </c>
      <c r="B65" s="30">
        <v>14</v>
      </c>
      <c r="C65" s="31" t="s">
        <v>241</v>
      </c>
      <c r="D65" s="30" t="s">
        <v>40</v>
      </c>
      <c r="E65" s="32" t="s">
        <v>242</v>
      </c>
      <c r="F65" s="33" t="s">
        <v>89</v>
      </c>
      <c r="G65" s="34">
        <v>170</v>
      </c>
      <c r="H65" s="35">
        <v>0</v>
      </c>
      <c r="I65" s="35">
        <f>ROUND(G65*H65,P4)</f>
        <v>0</v>
      </c>
      <c r="J65" s="33" t="s">
        <v>191</v>
      </c>
      <c r="O65" s="36">
        <f>I65*0.21</f>
        <v>0</v>
      </c>
      <c r="P65">
        <v>3</v>
      </c>
    </row>
    <row r="66" spans="1:16" x14ac:dyDescent="0.3">
      <c r="A66" s="30" t="s">
        <v>44</v>
      </c>
      <c r="B66" s="37"/>
      <c r="E66" s="40"/>
      <c r="J66" s="38"/>
    </row>
    <row r="67" spans="1:16" ht="43.2" x14ac:dyDescent="0.3">
      <c r="A67" s="30" t="s">
        <v>51</v>
      </c>
      <c r="B67" s="37"/>
      <c r="E67" s="39" t="s">
        <v>243</v>
      </c>
      <c r="J67" s="38"/>
    </row>
    <row r="68" spans="1:16" ht="144" x14ac:dyDescent="0.3">
      <c r="A68" s="30" t="s">
        <v>46</v>
      </c>
      <c r="B68" s="37"/>
      <c r="E68" s="32" t="s">
        <v>244</v>
      </c>
      <c r="J68" s="38"/>
    </row>
    <row r="69" spans="1:16" x14ac:dyDescent="0.3">
      <c r="A69" s="30" t="s">
        <v>38</v>
      </c>
      <c r="B69" s="30">
        <v>15</v>
      </c>
      <c r="C69" s="31" t="s">
        <v>245</v>
      </c>
      <c r="D69" s="30" t="s">
        <v>40</v>
      </c>
      <c r="E69" s="32" t="s">
        <v>246</v>
      </c>
      <c r="F69" s="33" t="s">
        <v>89</v>
      </c>
      <c r="G69" s="34">
        <v>170</v>
      </c>
      <c r="H69" s="35">
        <v>0</v>
      </c>
      <c r="I69" s="35">
        <f>ROUND(G69*H69,P4)</f>
        <v>0</v>
      </c>
      <c r="J69" s="33" t="s">
        <v>191</v>
      </c>
      <c r="O69" s="36">
        <f>I69*0.21</f>
        <v>0</v>
      </c>
      <c r="P69">
        <v>3</v>
      </c>
    </row>
    <row r="70" spans="1:16" x14ac:dyDescent="0.3">
      <c r="A70" s="30" t="s">
        <v>44</v>
      </c>
      <c r="B70" s="37"/>
      <c r="E70" s="40"/>
      <c r="J70" s="38"/>
    </row>
    <row r="71" spans="1:16" ht="43.2" x14ac:dyDescent="0.3">
      <c r="A71" s="30" t="s">
        <v>51</v>
      </c>
      <c r="B71" s="37"/>
      <c r="E71" s="39" t="s">
        <v>247</v>
      </c>
      <c r="J71" s="38"/>
    </row>
    <row r="72" spans="1:16" ht="100.8" x14ac:dyDescent="0.3">
      <c r="A72" s="30" t="s">
        <v>46</v>
      </c>
      <c r="B72" s="37"/>
      <c r="E72" s="32" t="s">
        <v>248</v>
      </c>
      <c r="J72" s="38"/>
    </row>
    <row r="73" spans="1:16" x14ac:dyDescent="0.3">
      <c r="A73" s="30" t="s">
        <v>38</v>
      </c>
      <c r="B73" s="30">
        <v>16</v>
      </c>
      <c r="C73" s="31" t="s">
        <v>249</v>
      </c>
      <c r="D73" s="30" t="s">
        <v>40</v>
      </c>
      <c r="E73" s="32" t="s">
        <v>250</v>
      </c>
      <c r="F73" s="33" t="s">
        <v>174</v>
      </c>
      <c r="G73" s="34">
        <v>6</v>
      </c>
      <c r="H73" s="35">
        <v>0</v>
      </c>
      <c r="I73" s="35">
        <f>ROUND(G73*H73,P4)</f>
        <v>0</v>
      </c>
      <c r="J73" s="33" t="s">
        <v>210</v>
      </c>
      <c r="O73" s="36">
        <f>I73*0.21</f>
        <v>0</v>
      </c>
      <c r="P73">
        <v>3</v>
      </c>
    </row>
    <row r="74" spans="1:16" x14ac:dyDescent="0.3">
      <c r="A74" s="30" t="s">
        <v>44</v>
      </c>
      <c r="B74" s="37"/>
      <c r="E74" s="40" t="s">
        <v>40</v>
      </c>
      <c r="J74" s="38"/>
    </row>
    <row r="75" spans="1:16" ht="28.8" x14ac:dyDescent="0.3">
      <c r="A75" s="30" t="s">
        <v>51</v>
      </c>
      <c r="B75" s="37"/>
      <c r="E75" s="39" t="s">
        <v>251</v>
      </c>
      <c r="J75" s="38"/>
    </row>
    <row r="76" spans="1:16" ht="129.6" x14ac:dyDescent="0.3">
      <c r="A76" s="30" t="s">
        <v>46</v>
      </c>
      <c r="B76" s="37"/>
      <c r="E76" s="32" t="s">
        <v>252</v>
      </c>
      <c r="J76" s="38"/>
    </row>
    <row r="77" spans="1:16" ht="28.8" x14ac:dyDescent="0.3">
      <c r="A77" s="30" t="s">
        <v>38</v>
      </c>
      <c r="B77" s="30">
        <v>17</v>
      </c>
      <c r="C77" s="31" t="s">
        <v>253</v>
      </c>
      <c r="D77" s="30" t="s">
        <v>40</v>
      </c>
      <c r="E77" s="32" t="s">
        <v>254</v>
      </c>
      <c r="F77" s="33" t="s">
        <v>174</v>
      </c>
      <c r="G77" s="34">
        <v>1</v>
      </c>
      <c r="H77" s="35">
        <v>0</v>
      </c>
      <c r="I77" s="35">
        <f>ROUND(G77*H77,P4)</f>
        <v>0</v>
      </c>
      <c r="J77" s="33" t="s">
        <v>210</v>
      </c>
      <c r="O77" s="36">
        <f>I77*0.21</f>
        <v>0</v>
      </c>
      <c r="P77">
        <v>3</v>
      </c>
    </row>
    <row r="78" spans="1:16" x14ac:dyDescent="0.3">
      <c r="A78" s="30" t="s">
        <v>44</v>
      </c>
      <c r="B78" s="37"/>
      <c r="E78" s="40" t="s">
        <v>40</v>
      </c>
      <c r="J78" s="38"/>
    </row>
    <row r="79" spans="1:16" x14ac:dyDescent="0.3">
      <c r="A79" s="30" t="s">
        <v>51</v>
      </c>
      <c r="B79" s="37"/>
      <c r="E79" s="39" t="s">
        <v>52</v>
      </c>
      <c r="J79" s="38"/>
    </row>
    <row r="80" spans="1:16" ht="115.2" x14ac:dyDescent="0.3">
      <c r="A80" s="30" t="s">
        <v>46</v>
      </c>
      <c r="B80" s="37"/>
      <c r="E80" s="32" t="s">
        <v>255</v>
      </c>
      <c r="J80" s="38"/>
    </row>
    <row r="81" spans="1:16" ht="28.8" x14ac:dyDescent="0.3">
      <c r="A81" s="30" t="s">
        <v>38</v>
      </c>
      <c r="B81" s="30">
        <v>18</v>
      </c>
      <c r="C81" s="31" t="s">
        <v>256</v>
      </c>
      <c r="D81" s="30" t="s">
        <v>40</v>
      </c>
      <c r="E81" s="32" t="s">
        <v>257</v>
      </c>
      <c r="F81" s="33" t="s">
        <v>174</v>
      </c>
      <c r="G81" s="34">
        <v>5</v>
      </c>
      <c r="H81" s="35">
        <v>0</v>
      </c>
      <c r="I81" s="35">
        <f>ROUND(G81*H81,P4)</f>
        <v>0</v>
      </c>
      <c r="J81" s="33" t="s">
        <v>191</v>
      </c>
      <c r="O81" s="36">
        <f>I81*0.21</f>
        <v>0</v>
      </c>
      <c r="P81">
        <v>3</v>
      </c>
    </row>
    <row r="82" spans="1:16" x14ac:dyDescent="0.3">
      <c r="A82" s="30" t="s">
        <v>44</v>
      </c>
      <c r="B82" s="37"/>
      <c r="E82" s="40" t="s">
        <v>40</v>
      </c>
      <c r="J82" s="38"/>
    </row>
    <row r="83" spans="1:16" x14ac:dyDescent="0.3">
      <c r="A83" s="30" t="s">
        <v>51</v>
      </c>
      <c r="B83" s="37"/>
      <c r="E83" s="39" t="s">
        <v>195</v>
      </c>
      <c r="J83" s="38"/>
    </row>
    <row r="84" spans="1:16" ht="115.2" x14ac:dyDescent="0.3">
      <c r="A84" s="30" t="s">
        <v>46</v>
      </c>
      <c r="B84" s="37"/>
      <c r="E84" s="32" t="s">
        <v>258</v>
      </c>
      <c r="J84" s="38"/>
    </row>
    <row r="85" spans="1:16" ht="28.8" x14ac:dyDescent="0.3">
      <c r="A85" s="30" t="s">
        <v>38</v>
      </c>
      <c r="B85" s="30">
        <v>19</v>
      </c>
      <c r="C85" s="31" t="s">
        <v>259</v>
      </c>
      <c r="D85" s="30" t="s">
        <v>40</v>
      </c>
      <c r="E85" s="32" t="s">
        <v>260</v>
      </c>
      <c r="F85" s="33" t="s">
        <v>174</v>
      </c>
      <c r="G85" s="34">
        <v>1</v>
      </c>
      <c r="H85" s="35">
        <v>0</v>
      </c>
      <c r="I85" s="35">
        <f>ROUND(G85*H85,P4)</f>
        <v>0</v>
      </c>
      <c r="J85" s="33" t="s">
        <v>43</v>
      </c>
      <c r="O85" s="36">
        <f>I85*0.21</f>
        <v>0</v>
      </c>
      <c r="P85">
        <v>3</v>
      </c>
    </row>
    <row r="86" spans="1:16" x14ac:dyDescent="0.3">
      <c r="A86" s="30" t="s">
        <v>44</v>
      </c>
      <c r="B86" s="37"/>
      <c r="E86" s="40" t="s">
        <v>40</v>
      </c>
      <c r="J86" s="38"/>
    </row>
    <row r="87" spans="1:16" x14ac:dyDescent="0.3">
      <c r="A87" s="30" t="s">
        <v>51</v>
      </c>
      <c r="B87" s="37"/>
      <c r="E87" s="39" t="s">
        <v>52</v>
      </c>
      <c r="J87" s="38"/>
    </row>
    <row r="88" spans="1:16" ht="115.2" x14ac:dyDescent="0.3">
      <c r="A88" s="30" t="s">
        <v>46</v>
      </c>
      <c r="B88" s="37"/>
      <c r="E88" s="32" t="s">
        <v>255</v>
      </c>
      <c r="J88" s="38"/>
    </row>
    <row r="89" spans="1:16" x14ac:dyDescent="0.3">
      <c r="A89" s="30" t="s">
        <v>38</v>
      </c>
      <c r="B89" s="30">
        <v>20</v>
      </c>
      <c r="C89" s="31" t="s">
        <v>261</v>
      </c>
      <c r="D89" s="30" t="s">
        <v>40</v>
      </c>
      <c r="E89" s="32" t="s">
        <v>262</v>
      </c>
      <c r="F89" s="33" t="s">
        <v>174</v>
      </c>
      <c r="G89" s="34">
        <v>6</v>
      </c>
      <c r="H89" s="35">
        <v>0</v>
      </c>
      <c r="I89" s="35">
        <f>ROUND(G89*H89,P4)</f>
        <v>0</v>
      </c>
      <c r="J89" s="33" t="s">
        <v>191</v>
      </c>
      <c r="O89" s="36">
        <f>I89*0.21</f>
        <v>0</v>
      </c>
      <c r="P89">
        <v>3</v>
      </c>
    </row>
    <row r="90" spans="1:16" x14ac:dyDescent="0.3">
      <c r="A90" s="30" t="s">
        <v>44</v>
      </c>
      <c r="B90" s="37"/>
      <c r="E90" s="40" t="s">
        <v>40</v>
      </c>
      <c r="J90" s="38"/>
    </row>
    <row r="91" spans="1:16" x14ac:dyDescent="0.3">
      <c r="A91" s="30" t="s">
        <v>51</v>
      </c>
      <c r="B91" s="37"/>
      <c r="E91" s="39" t="s">
        <v>263</v>
      </c>
      <c r="J91" s="38"/>
    </row>
    <row r="92" spans="1:16" ht="100.8" x14ac:dyDescent="0.3">
      <c r="A92" s="30" t="s">
        <v>46</v>
      </c>
      <c r="B92" s="37"/>
      <c r="E92" s="32" t="s">
        <v>264</v>
      </c>
      <c r="J92" s="38"/>
    </row>
    <row r="93" spans="1:16" ht="28.8" x14ac:dyDescent="0.3">
      <c r="A93" s="30" t="s">
        <v>38</v>
      </c>
      <c r="B93" s="30">
        <v>21</v>
      </c>
      <c r="C93" s="31" t="s">
        <v>265</v>
      </c>
      <c r="D93" s="30" t="s">
        <v>40</v>
      </c>
      <c r="E93" s="32" t="s">
        <v>266</v>
      </c>
      <c r="F93" s="33" t="s">
        <v>174</v>
      </c>
      <c r="G93" s="34">
        <v>1</v>
      </c>
      <c r="H93" s="35">
        <v>0</v>
      </c>
      <c r="I93" s="35">
        <f>ROUND(G93*H93,P4)</f>
        <v>0</v>
      </c>
      <c r="J93" s="33" t="s">
        <v>210</v>
      </c>
      <c r="O93" s="36">
        <f>I93*0.21</f>
        <v>0</v>
      </c>
      <c r="P93">
        <v>3</v>
      </c>
    </row>
    <row r="94" spans="1:16" x14ac:dyDescent="0.3">
      <c r="A94" s="30" t="s">
        <v>44</v>
      </c>
      <c r="B94" s="37"/>
      <c r="E94" s="40" t="s">
        <v>40</v>
      </c>
      <c r="J94" s="38"/>
    </row>
    <row r="95" spans="1:16" ht="129.6" x14ac:dyDescent="0.3">
      <c r="A95" s="30" t="s">
        <v>46</v>
      </c>
      <c r="B95" s="41"/>
      <c r="C95" s="42"/>
      <c r="D95" s="42"/>
      <c r="E95" s="32" t="s">
        <v>267</v>
      </c>
      <c r="F95" s="42"/>
      <c r="G95" s="42"/>
      <c r="H95" s="42"/>
      <c r="I95" s="42"/>
      <c r="J9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showGridLines="0" topLeftCell="B1" workbookViewId="0"/>
  </sheetViews>
  <sheetFormatPr defaultColWidth="9.109375" defaultRowHeight="14.4" x14ac:dyDescent="0.3"/>
  <cols>
    <col min="1" max="1" width="9.109375" style="44" hidden="1"/>
    <col min="2" max="2" width="9.6640625" style="44" customWidth="1"/>
    <col min="3" max="3" width="97.109375" style="44" customWidth="1"/>
    <col min="4" max="4" width="22.6640625" style="44" customWidth="1"/>
    <col min="5" max="16384" width="9.109375" style="44"/>
  </cols>
  <sheetData>
    <row r="1" spans="1:4" x14ac:dyDescent="0.3">
      <c r="A1" s="45" t="s">
        <v>0</v>
      </c>
      <c r="B1" s="46"/>
      <c r="C1" s="46" t="s">
        <v>1</v>
      </c>
      <c r="D1" s="46"/>
    </row>
    <row r="2" spans="1:4" x14ac:dyDescent="0.3">
      <c r="A2" s="45"/>
      <c r="B2" s="46"/>
      <c r="C2" s="64" t="s">
        <v>268</v>
      </c>
      <c r="D2" s="46"/>
    </row>
    <row r="3" spans="1:4" x14ac:dyDescent="0.3">
      <c r="A3" s="46"/>
      <c r="B3" s="46"/>
      <c r="C3" s="72"/>
      <c r="D3" s="46"/>
    </row>
    <row r="4" spans="1:4" x14ac:dyDescent="0.3">
      <c r="A4" s="46"/>
      <c r="B4" s="46"/>
      <c r="C4" s="64" t="s">
        <v>3</v>
      </c>
      <c r="D4" s="72"/>
    </row>
    <row r="5" spans="1:4" x14ac:dyDescent="0.3">
      <c r="A5" s="46"/>
      <c r="B5" s="46"/>
      <c r="C5" s="46"/>
      <c r="D5" s="46"/>
    </row>
    <row r="6" spans="1:4" x14ac:dyDescent="0.3">
      <c r="B6" s="47" t="s">
        <v>269</v>
      </c>
      <c r="C6" s="47" t="s">
        <v>7</v>
      </c>
      <c r="D6" s="47" t="s">
        <v>270</v>
      </c>
    </row>
    <row r="7" spans="1:4" ht="25.5" customHeight="1" x14ac:dyDescent="0.3">
      <c r="A7" s="44" t="s">
        <v>271</v>
      </c>
      <c r="B7" s="48" t="s">
        <v>13</v>
      </c>
      <c r="C7" s="49" t="s">
        <v>14</v>
      </c>
      <c r="D7" s="50"/>
    </row>
    <row r="8" spans="1:4" x14ac:dyDescent="0.3">
      <c r="A8" s="44" t="s">
        <v>272</v>
      </c>
      <c r="B8" s="51" t="s">
        <v>76</v>
      </c>
      <c r="C8" s="52"/>
      <c r="D8" s="53">
        <v>52.5</v>
      </c>
    </row>
    <row r="9" spans="1:4" x14ac:dyDescent="0.3">
      <c r="A9" s="54" t="s">
        <v>51</v>
      </c>
      <c r="B9" s="55"/>
      <c r="C9" s="56" t="s">
        <v>273</v>
      </c>
      <c r="D9" s="57">
        <v>47.25</v>
      </c>
    </row>
    <row r="10" spans="1:4" x14ac:dyDescent="0.3">
      <c r="A10" s="54" t="s">
        <v>51</v>
      </c>
      <c r="B10" s="55"/>
      <c r="C10" s="56" t="s">
        <v>274</v>
      </c>
      <c r="D10" s="57">
        <v>5.25</v>
      </c>
    </row>
    <row r="11" spans="1:4" x14ac:dyDescent="0.3">
      <c r="A11" s="54" t="s">
        <v>51</v>
      </c>
      <c r="B11" s="55"/>
      <c r="C11" s="58" t="s">
        <v>275</v>
      </c>
      <c r="D11" s="59">
        <v>52.5</v>
      </c>
    </row>
    <row r="12" spans="1:4" x14ac:dyDescent="0.3">
      <c r="A12" s="44" t="s">
        <v>272</v>
      </c>
      <c r="B12" s="51" t="s">
        <v>81</v>
      </c>
      <c r="C12" s="52"/>
      <c r="D12" s="53">
        <v>14.5</v>
      </c>
    </row>
    <row r="13" spans="1:4" x14ac:dyDescent="0.3">
      <c r="A13" s="54" t="s">
        <v>51</v>
      </c>
      <c r="B13" s="55"/>
      <c r="C13" s="56" t="s">
        <v>276</v>
      </c>
      <c r="D13" s="57">
        <v>14.5</v>
      </c>
    </row>
    <row r="14" spans="1:4" x14ac:dyDescent="0.3">
      <c r="A14" s="54" t="s">
        <v>51</v>
      </c>
      <c r="B14" s="55"/>
      <c r="C14" s="58" t="s">
        <v>275</v>
      </c>
      <c r="D14" s="59">
        <v>14.5</v>
      </c>
    </row>
    <row r="15" spans="1:4" x14ac:dyDescent="0.3">
      <c r="A15" s="44" t="s">
        <v>272</v>
      </c>
      <c r="B15" s="51" t="s">
        <v>84</v>
      </c>
      <c r="C15" s="52"/>
      <c r="D15" s="53">
        <v>94</v>
      </c>
    </row>
    <row r="16" spans="1:4" x14ac:dyDescent="0.3">
      <c r="A16" s="54" t="s">
        <v>51</v>
      </c>
      <c r="B16" s="55"/>
      <c r="C16" s="56" t="s">
        <v>277</v>
      </c>
      <c r="D16" s="57">
        <v>44</v>
      </c>
    </row>
    <row r="17" spans="1:4" x14ac:dyDescent="0.3">
      <c r="A17" s="54" t="s">
        <v>51</v>
      </c>
      <c r="B17" s="55"/>
      <c r="C17" s="56" t="s">
        <v>278</v>
      </c>
      <c r="D17" s="57">
        <v>50</v>
      </c>
    </row>
    <row r="18" spans="1:4" x14ac:dyDescent="0.3">
      <c r="A18" s="54" t="s">
        <v>51</v>
      </c>
      <c r="B18" s="55"/>
      <c r="C18" s="58" t="s">
        <v>275</v>
      </c>
      <c r="D18" s="59">
        <v>94</v>
      </c>
    </row>
    <row r="19" spans="1:4" x14ac:dyDescent="0.3">
      <c r="A19" s="44" t="s">
        <v>279</v>
      </c>
      <c r="B19" s="60" t="s">
        <v>280</v>
      </c>
      <c r="C19" s="52"/>
      <c r="D19" s="53">
        <v>337.57499999999999</v>
      </c>
    </row>
    <row r="20" spans="1:4" x14ac:dyDescent="0.3">
      <c r="A20" s="54" t="s">
        <v>51</v>
      </c>
      <c r="B20" s="55"/>
      <c r="C20" s="56" t="s">
        <v>281</v>
      </c>
      <c r="D20" s="57">
        <v>337.57499999999999</v>
      </c>
    </row>
    <row r="21" spans="1:4" x14ac:dyDescent="0.3">
      <c r="A21" s="54" t="s">
        <v>51</v>
      </c>
      <c r="B21" s="55"/>
      <c r="C21" s="58" t="s">
        <v>275</v>
      </c>
      <c r="D21" s="59">
        <v>337.57499999999999</v>
      </c>
    </row>
    <row r="22" spans="1:4" x14ac:dyDescent="0.3">
      <c r="A22" s="44" t="s">
        <v>272</v>
      </c>
      <c r="B22" s="51" t="s">
        <v>87</v>
      </c>
      <c r="C22" s="52"/>
      <c r="D22" s="53">
        <v>26</v>
      </c>
    </row>
    <row r="23" spans="1:4" x14ac:dyDescent="0.3">
      <c r="A23" s="54" t="s">
        <v>51</v>
      </c>
      <c r="B23" s="55"/>
      <c r="C23" s="58" t="s">
        <v>282</v>
      </c>
      <c r="D23" s="59">
        <v>26</v>
      </c>
    </row>
    <row r="24" spans="1:4" x14ac:dyDescent="0.3">
      <c r="A24" s="44" t="s">
        <v>272</v>
      </c>
      <c r="B24" s="51" t="s">
        <v>91</v>
      </c>
      <c r="C24" s="52"/>
      <c r="D24" s="53">
        <v>99</v>
      </c>
    </row>
    <row r="25" spans="1:4" x14ac:dyDescent="0.3">
      <c r="A25" s="54" t="s">
        <v>51</v>
      </c>
      <c r="B25" s="55"/>
      <c r="C25" s="56" t="s">
        <v>283</v>
      </c>
      <c r="D25" s="57">
        <v>99</v>
      </c>
    </row>
    <row r="26" spans="1:4" x14ac:dyDescent="0.3">
      <c r="A26" s="54" t="s">
        <v>51</v>
      </c>
      <c r="B26" s="55"/>
      <c r="C26" s="58" t="s">
        <v>275</v>
      </c>
      <c r="D26" s="59">
        <v>99</v>
      </c>
    </row>
    <row r="27" spans="1:4" x14ac:dyDescent="0.3">
      <c r="A27" s="44" t="s">
        <v>272</v>
      </c>
      <c r="B27" s="51" t="s">
        <v>99</v>
      </c>
      <c r="C27" s="52"/>
      <c r="D27" s="53">
        <v>57</v>
      </c>
    </row>
    <row r="28" spans="1:4" x14ac:dyDescent="0.3">
      <c r="A28" s="54" t="s">
        <v>51</v>
      </c>
      <c r="B28" s="55"/>
      <c r="C28" s="56" t="s">
        <v>284</v>
      </c>
      <c r="D28" s="57">
        <v>57</v>
      </c>
    </row>
    <row r="29" spans="1:4" x14ac:dyDescent="0.3">
      <c r="A29" s="54" t="s">
        <v>51</v>
      </c>
      <c r="B29" s="55"/>
      <c r="C29" s="58" t="s">
        <v>275</v>
      </c>
      <c r="D29" s="59">
        <v>57</v>
      </c>
    </row>
    <row r="30" spans="1:4" x14ac:dyDescent="0.3">
      <c r="A30" s="44" t="s">
        <v>279</v>
      </c>
      <c r="B30" s="60" t="s">
        <v>285</v>
      </c>
      <c r="C30" s="52"/>
      <c r="D30" s="53">
        <v>1020</v>
      </c>
    </row>
    <row r="31" spans="1:4" x14ac:dyDescent="0.3">
      <c r="A31" s="54" t="s">
        <v>51</v>
      </c>
      <c r="B31" s="61"/>
      <c r="C31" s="62" t="s">
        <v>286</v>
      </c>
      <c r="D31" s="63">
        <v>1020</v>
      </c>
    </row>
  </sheetData>
  <mergeCells count="2">
    <mergeCell ref="C2:C3"/>
    <mergeCell ref="C4:D4"/>
  </mergeCells>
  <hyperlinks>
    <hyperlink ref="B7" location="'101'!C4" display="101" xr:uid="{00000000-0004-0000-0400-000000000000}"/>
    <hyperlink ref="B8" location="'101'!C22" display="113137" xr:uid="{00000000-0004-0000-0400-000001000000}"/>
    <hyperlink ref="B12" location="'101'!C26" display="113187" xr:uid="{00000000-0004-0000-0400-000002000000}"/>
    <hyperlink ref="B15" location="'101'!C30" display="113327" xr:uid="{00000000-0004-0000-0400-000003000000}"/>
    <hyperlink ref="B22" location="'101'!C34" display="113514" xr:uid="{00000000-0004-0000-0400-000004000000}"/>
    <hyperlink ref="B24" location="'101'!C38" display="113524" xr:uid="{00000000-0004-0000-0400-000005000000}"/>
    <hyperlink ref="B27" location="'101'!C46" display="122837" xr:uid="{00000000-0004-0000-0400-000006000000}"/>
  </hyperlink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001</vt:lpstr>
      <vt:lpstr>101</vt:lpstr>
      <vt:lpstr>401</vt:lpstr>
      <vt:lpstr>Seznam figur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BONIDOR\Tomáš</dc:creator>
  <cp:lastModifiedBy>Mgr. Helena Plecitá</cp:lastModifiedBy>
  <dcterms:created xsi:type="dcterms:W3CDTF">2025-06-26T08:35:00Z</dcterms:created>
  <dcterms:modified xsi:type="dcterms:W3CDTF">2025-07-04T08:57:54Z</dcterms:modified>
</cp:coreProperties>
</file>